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\\10.255.0.9\Finansai\INFORMACIJA\! Planavimo dokumentai_Naujas_IKELTI\1. SB PROJEKTAS\2026–2028 m. SB projektas\KELIMUI\"/>
    </mc:Choice>
  </mc:AlternateContent>
  <xr:revisionPtr revIDLastSave="0" documentId="13_ncr:1_{48311BC0-A58F-4FE5-BE9E-13286EEF11B2}" xr6:coauthVersionLast="47" xr6:coauthVersionMax="47" xr10:uidLastSave="{00000000-0000-0000-0000-000000000000}"/>
  <bookViews>
    <workbookView xWindow="-120" yWindow="-120" windowWidth="29040" windowHeight="15720" tabRatio="648" activeTab="3" xr2:uid="{00000000-000D-0000-FFFF-FFFF00000000}"/>
  </bookViews>
  <sheets>
    <sheet name="1 priedas" sheetId="16" r:id="rId1"/>
    <sheet name="2  priedas" sheetId="33" r:id="rId2"/>
    <sheet name="3 priedas" sheetId="1" r:id="rId3"/>
    <sheet name="4 priedas" sheetId="32" r:id="rId4"/>
  </sheets>
  <definedNames>
    <definedName name="_xlnm._FilterDatabase" localSheetId="2" hidden="1">'3 priedas'!$A$8:$C$8</definedName>
    <definedName name="_xlnm.Print_Area" localSheetId="0">'1 priedas'!$A$1:$C$82</definedName>
    <definedName name="_xlnm.Print_Area" localSheetId="1">'2  priedas'!$A$1:$F$79</definedName>
    <definedName name="_xlnm.Print_Area" localSheetId="2">'3 priedas'!$A$1:$H$101</definedName>
    <definedName name="_xlnm.Print_Area" localSheetId="3">'4 priedas'!$A$1:$L$45</definedName>
    <definedName name="_xlnm.Print_Titles" localSheetId="0">'1 priedas'!$7:$7</definedName>
    <definedName name="_xlnm.Print_Titles" localSheetId="1">'2  priedas'!$6:$9</definedName>
    <definedName name="_xlnm.Print_Titles" localSheetId="2">'3 priedas'!$6:$8</definedName>
    <definedName name="_xlnm.Print_Titles" localSheetId="3">'4 priedas'!$7:$10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2" i="32" l="1"/>
  <c r="F42" i="32"/>
  <c r="G42" i="32"/>
  <c r="H42" i="32"/>
  <c r="I42" i="32"/>
  <c r="J42" i="32"/>
  <c r="K42" i="32"/>
  <c r="L42" i="32"/>
  <c r="D42" i="32"/>
  <c r="C42" i="32"/>
  <c r="D77" i="33" l="1"/>
  <c r="E77" i="33"/>
  <c r="F77" i="33"/>
  <c r="C77" i="33"/>
  <c r="D61" i="33"/>
  <c r="E61" i="33"/>
  <c r="F61" i="33"/>
  <c r="C62" i="33"/>
  <c r="C61" i="33" s="1"/>
  <c r="D70" i="33" l="1"/>
  <c r="E70" i="33"/>
  <c r="F70" i="33"/>
  <c r="D63" i="33"/>
  <c r="E63" i="33"/>
  <c r="F63" i="33"/>
  <c r="D10" i="33"/>
  <c r="E10" i="33"/>
  <c r="F10" i="33"/>
  <c r="D39" i="32"/>
  <c r="E39" i="32"/>
  <c r="F39" i="32"/>
  <c r="G39" i="32"/>
  <c r="H39" i="32"/>
  <c r="I39" i="32"/>
  <c r="J39" i="32"/>
  <c r="K39" i="32"/>
  <c r="L39" i="32"/>
  <c r="D35" i="32"/>
  <c r="E35" i="32"/>
  <c r="F35" i="32"/>
  <c r="G35" i="32"/>
  <c r="H35" i="32"/>
  <c r="I35" i="32"/>
  <c r="J35" i="32"/>
  <c r="K35" i="32"/>
  <c r="L35" i="32"/>
  <c r="D33" i="32"/>
  <c r="E33" i="32"/>
  <c r="F33" i="32"/>
  <c r="G33" i="32"/>
  <c r="H33" i="32"/>
  <c r="I33" i="32"/>
  <c r="J33" i="32"/>
  <c r="K33" i="32"/>
  <c r="L33" i="32"/>
  <c r="D11" i="32"/>
  <c r="E11" i="32"/>
  <c r="F11" i="32"/>
  <c r="G11" i="32"/>
  <c r="H11" i="32"/>
  <c r="I11" i="32"/>
  <c r="J11" i="32"/>
  <c r="K11" i="32"/>
  <c r="L11" i="32"/>
  <c r="D74" i="1"/>
  <c r="E74" i="1"/>
  <c r="F74" i="1"/>
  <c r="G74" i="1"/>
  <c r="H74" i="1"/>
  <c r="C76" i="33"/>
  <c r="C75" i="33"/>
  <c r="C74" i="33"/>
  <c r="C73" i="33"/>
  <c r="C72" i="33"/>
  <c r="C71" i="33"/>
  <c r="C64" i="33"/>
  <c r="C65" i="33"/>
  <c r="C66" i="33"/>
  <c r="C11" i="33"/>
  <c r="C12" i="33"/>
  <c r="C13" i="33"/>
  <c r="C14" i="33"/>
  <c r="C15" i="33"/>
  <c r="C16" i="33"/>
  <c r="C17" i="33"/>
  <c r="C18" i="33"/>
  <c r="C19" i="33"/>
  <c r="C20" i="33"/>
  <c r="C21" i="33"/>
  <c r="C22" i="33"/>
  <c r="C23" i="33"/>
  <c r="C24" i="33"/>
  <c r="C25" i="33"/>
  <c r="C26" i="33"/>
  <c r="C27" i="33"/>
  <c r="C28" i="33"/>
  <c r="C29" i="33"/>
  <c r="C70" i="16"/>
  <c r="C42" i="16"/>
  <c r="C41" i="16" s="1"/>
  <c r="C12" i="32"/>
  <c r="C13" i="32"/>
  <c r="C14" i="32"/>
  <c r="C15" i="32"/>
  <c r="C16" i="32"/>
  <c r="C17" i="32"/>
  <c r="C18" i="32"/>
  <c r="C19" i="32"/>
  <c r="C20" i="32"/>
  <c r="C21" i="32"/>
  <c r="C22" i="32"/>
  <c r="C23" i="32"/>
  <c r="C24" i="32"/>
  <c r="C25" i="32"/>
  <c r="C26" i="32"/>
  <c r="C27" i="32"/>
  <c r="C28" i="32"/>
  <c r="C29" i="32"/>
  <c r="C30" i="32"/>
  <c r="C31" i="32"/>
  <c r="C32" i="32"/>
  <c r="C40" i="16" l="1"/>
  <c r="C70" i="33"/>
  <c r="C11" i="32"/>
  <c r="C88" i="1" l="1"/>
  <c r="D82" i="1"/>
  <c r="E82" i="1"/>
  <c r="F82" i="1"/>
  <c r="G82" i="1"/>
  <c r="H82" i="1"/>
  <c r="C89" i="1"/>
  <c r="C90" i="1"/>
  <c r="C86" i="1"/>
  <c r="C87" i="1"/>
  <c r="C92" i="1"/>
  <c r="C93" i="1"/>
  <c r="C94" i="1"/>
  <c r="C95" i="1"/>
  <c r="C96" i="1"/>
  <c r="C97" i="1"/>
  <c r="C98" i="1"/>
  <c r="C99" i="1"/>
  <c r="C83" i="1"/>
  <c r="C84" i="1"/>
  <c r="C81" i="1" l="1"/>
  <c r="D63" i="1"/>
  <c r="E63" i="1"/>
  <c r="F63" i="1"/>
  <c r="G63" i="1"/>
  <c r="H63" i="1"/>
  <c r="D11" i="1"/>
  <c r="E11" i="1"/>
  <c r="F11" i="1"/>
  <c r="G11" i="1"/>
  <c r="H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75" i="1" l="1"/>
  <c r="C10" i="1" l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4" i="1"/>
  <c r="C65" i="1"/>
  <c r="C66" i="1"/>
  <c r="C67" i="1"/>
  <c r="C68" i="1"/>
  <c r="C69" i="1"/>
  <c r="C70" i="1"/>
  <c r="C71" i="1"/>
  <c r="C72" i="1"/>
  <c r="C73" i="1"/>
  <c r="C91" i="1"/>
  <c r="C85" i="1"/>
  <c r="C82" i="1" s="1"/>
  <c r="C76" i="1"/>
  <c r="C77" i="1"/>
  <c r="C78" i="1"/>
  <c r="C79" i="1"/>
  <c r="C80" i="1"/>
  <c r="D9" i="1"/>
  <c r="E9" i="1"/>
  <c r="E100" i="1" s="1"/>
  <c r="F9" i="1"/>
  <c r="F100" i="1" s="1"/>
  <c r="G9" i="1"/>
  <c r="H9" i="1"/>
  <c r="H100" i="1" s="1"/>
  <c r="C68" i="33"/>
  <c r="C67" i="33"/>
  <c r="C60" i="33"/>
  <c r="C59" i="33"/>
  <c r="C58" i="33"/>
  <c r="C57" i="33"/>
  <c r="C56" i="33"/>
  <c r="C55" i="33"/>
  <c r="C54" i="33"/>
  <c r="C53" i="33"/>
  <c r="C52" i="33"/>
  <c r="C50" i="33"/>
  <c r="C49" i="33"/>
  <c r="C48" i="33"/>
  <c r="C47" i="33"/>
  <c r="C46" i="33"/>
  <c r="C45" i="33"/>
  <c r="C44" i="33"/>
  <c r="C43" i="33"/>
  <c r="C42" i="33"/>
  <c r="C41" i="33"/>
  <c r="C40" i="33"/>
  <c r="C39" i="33"/>
  <c r="C38" i="33"/>
  <c r="C37" i="33"/>
  <c r="C36" i="33"/>
  <c r="C35" i="33"/>
  <c r="C34" i="33"/>
  <c r="C33" i="33"/>
  <c r="C32" i="33"/>
  <c r="C31" i="33"/>
  <c r="C30" i="33"/>
  <c r="C41" i="32"/>
  <c r="C40" i="32"/>
  <c r="C39" i="32" s="1"/>
  <c r="C38" i="32"/>
  <c r="C37" i="32"/>
  <c r="C36" i="32"/>
  <c r="C34" i="32"/>
  <c r="C33" i="32" s="1"/>
  <c r="C74" i="1" l="1"/>
  <c r="C10" i="33"/>
  <c r="C35" i="32"/>
  <c r="D100" i="1"/>
  <c r="G100" i="1"/>
  <c r="C63" i="1"/>
  <c r="C11" i="1"/>
  <c r="C69" i="33"/>
  <c r="C63" i="33" s="1"/>
  <c r="C51" i="33"/>
  <c r="D43" i="32" l="1"/>
  <c r="J43" i="32"/>
  <c r="C9" i="1" l="1"/>
  <c r="C100" i="1" s="1"/>
  <c r="C75" i="16" l="1"/>
  <c r="C74" i="16" s="1"/>
  <c r="C20" i="16" l="1"/>
  <c r="C36" i="16" l="1"/>
  <c r="C10" i="16" l="1"/>
  <c r="C35" i="16"/>
  <c r="C17" i="16"/>
  <c r="C13" i="16"/>
  <c r="C9" i="16" l="1"/>
  <c r="C39" i="16"/>
  <c r="C26" i="16" l="1"/>
  <c r="C19" i="16" l="1"/>
  <c r="C73" i="16" l="1"/>
  <c r="C80" i="16" s="1"/>
</calcChain>
</file>

<file path=xl/sharedStrings.xml><?xml version="1.0" encoding="utf-8"?>
<sst xmlns="http://schemas.openxmlformats.org/spreadsheetml/2006/main" count="569" uniqueCount="307">
  <si>
    <t>Iš viso</t>
  </si>
  <si>
    <t>Nakvynės namai</t>
  </si>
  <si>
    <t>Muziejus</t>
  </si>
  <si>
    <t>Kultūros centras</t>
  </si>
  <si>
    <t>Mažeikių apylinkės seniūnija</t>
  </si>
  <si>
    <t>Šerkšnėnų seniūnija</t>
  </si>
  <si>
    <t>Viekšnių seniūnija</t>
  </si>
  <si>
    <t>Židikų seniūnija</t>
  </si>
  <si>
    <t>Paskolų aptarnavimo išlaidos</t>
  </si>
  <si>
    <t>Kazimiero Jagmino pradinė mokykla</t>
  </si>
  <si>
    <t>Socialinių paslaugų tarnyba</t>
  </si>
  <si>
    <t>Moksleivių namai</t>
  </si>
  <si>
    <t>Pedagoginė psichologinė tarnyba</t>
  </si>
  <si>
    <t>Choreografijos mokykla</t>
  </si>
  <si>
    <t>Sporto mokykla</t>
  </si>
  <si>
    <t>Dailės mokykla</t>
  </si>
  <si>
    <t>Viekšnių Vinco Deniušio meno mokykla</t>
  </si>
  <si>
    <t>Laižuvos kultūros centras</t>
  </si>
  <si>
    <t>Sedos kultūros centras</t>
  </si>
  <si>
    <t>Šerkšnėnų kultūros centras</t>
  </si>
  <si>
    <t>Tirkšlių kultūros centras</t>
  </si>
  <si>
    <t>Urvikių kultūros centras</t>
  </si>
  <si>
    <t>Viekšnių kultūros centras</t>
  </si>
  <si>
    <t>Židikų kultūros centras</t>
  </si>
  <si>
    <t>Viekšnių gimnazija</t>
  </si>
  <si>
    <t>Merkelio Račkausko gimnazija</t>
  </si>
  <si>
    <t>Sedos Vytauto Mačernio gimnazija</t>
  </si>
  <si>
    <t>Švietimo centras</t>
  </si>
  <si>
    <t xml:space="preserve">Eil. Nr. </t>
  </si>
  <si>
    <t>Mažeikių seniūnija</t>
  </si>
  <si>
    <t>„Vyturio“ pradinė mokykla</t>
  </si>
  <si>
    <t>„Žiburėlio“ pradinė mokykla</t>
  </si>
  <si>
    <t>Pajamų pavadinimas</t>
  </si>
  <si>
    <t xml:space="preserve">   Pajamų ir pelno mokesčiai</t>
  </si>
  <si>
    <t xml:space="preserve">   Turto mokesčiai</t>
  </si>
  <si>
    <t>Žemės mokestis</t>
  </si>
  <si>
    <t>Paveldimo turto mokestis</t>
  </si>
  <si>
    <t>Mokestis už aplinkos teršimą</t>
  </si>
  <si>
    <t xml:space="preserve">   Turto pajamos</t>
  </si>
  <si>
    <t xml:space="preserve">   Pajamos už prekes ir paslaugas</t>
  </si>
  <si>
    <t>Įmokos už išlaikymą švietimo, socialinės apsaugos ir kitose įstaigose</t>
  </si>
  <si>
    <t>Valstybės rinkliavos</t>
  </si>
  <si>
    <t>Savivaldybės administracija</t>
  </si>
  <si>
    <t>Nekilnojamojo turto mokestis</t>
  </si>
  <si>
    <t xml:space="preserve">   Prekių ir paslaugų mokesčiai</t>
  </si>
  <si>
    <t xml:space="preserve">Vietinės rinkliavos  </t>
  </si>
  <si>
    <t>Kiti mokesčiai už valstybinius gamtos išteklius</t>
  </si>
  <si>
    <t xml:space="preserve">   Ilgalaikio materialiojo turto realizavimo pajamos</t>
  </si>
  <si>
    <t>Ugniagesių komanda</t>
  </si>
  <si>
    <t>Vytauto Klovos muzikos mokykla</t>
  </si>
  <si>
    <t>Eil. Nr.</t>
  </si>
  <si>
    <t>Pajamos savarankiškoms funkcijoms atlikti</t>
  </si>
  <si>
    <t>Skolintos lėšos</t>
  </si>
  <si>
    <t>Tirkšlių darželis „Giliukas“</t>
  </si>
  <si>
    <t xml:space="preserve">MOKESČIAI </t>
  </si>
  <si>
    <t>KITOS PAJAMOS</t>
  </si>
  <si>
    <t xml:space="preserve">MATERIALIOJO IR NEMATERIALIOJO TURTO REALIZAVIMO PAJAMOS </t>
  </si>
  <si>
    <t xml:space="preserve">DOTACIJOS </t>
  </si>
  <si>
    <t>Paskolų grąžinimas</t>
  </si>
  <si>
    <t>„Jievaro“ pagrindinė mokykla</t>
  </si>
  <si>
    <t>Renavo dvaro sodyba</t>
  </si>
  <si>
    <t>Visuomenės sveikatos biuras</t>
  </si>
  <si>
    <t>Lopšelis-darželis „Berželis“</t>
  </si>
  <si>
    <t>Lopšelis-darželis „Bitutė“</t>
  </si>
  <si>
    <t>Lopšelis-darželis „Delfinas“</t>
  </si>
  <si>
    <t>Lopšelis-darželis „Eglutė“</t>
  </si>
  <si>
    <t>Viekšnių lopšelis-darželis „Liepaitė“</t>
  </si>
  <si>
    <t>Lopšelis-darželis „Linelis“</t>
  </si>
  <si>
    <t>Lopšelis-darželis „Pasaka“</t>
  </si>
  <si>
    <t>Lopšelis-darželis „Saulutė“</t>
  </si>
  <si>
    <t>Lopšelis-darželis „Žilvitis“</t>
  </si>
  <si>
    <t>Darželis-mokykla „Kregždutė“</t>
  </si>
  <si>
    <t>Mokestis už medžiojamųjų gyvūnų išteklius</t>
  </si>
  <si>
    <t>Židikų Marijos Pečkauskaitės gimnazija</t>
  </si>
  <si>
    <t>Plinkšių globos namai</t>
  </si>
  <si>
    <t>Pastatų ir statinių realizavimo pajamos</t>
  </si>
  <si>
    <t>Biudžetinių įstaigų pajamos už prekes ir paslaugas</t>
  </si>
  <si>
    <t>Pajamos už ilgalaikio ir trumpalaikio materialiojo turto nuomą</t>
  </si>
  <si>
    <t>Kontrolės ir audito tarnyba</t>
  </si>
  <si>
    <t xml:space="preserve">   Dotacijos iš kitų valdžios sektoriaus subjektų</t>
  </si>
  <si>
    <t>Dotacijos iš kitų valdžios sektoriaus subjektų turtui įsigyti</t>
  </si>
  <si>
    <t>IŠ VISO</t>
  </si>
  <si>
    <t xml:space="preserve">duomenims į Suteiktos valstybės pagalbos ir nereikšmingos pagalbos registrą teikti </t>
  </si>
  <si>
    <t xml:space="preserve">dalyvauti rengiant ir vykdant mobilizaciją, demobilizaciją, priimančiosios šalies paramą </t>
  </si>
  <si>
    <t>valstybinės kalbos vartojimo ir taisyklingumo kontrolei</t>
  </si>
  <si>
    <t>socialinėms išmokoms ir kompensacijoms skaičiuoti ir mokėti</t>
  </si>
  <si>
    <t xml:space="preserve">būsto nuomos mokesčio daliai kompensuoti </t>
  </si>
  <si>
    <t>socialinei paramai mokiniams</t>
  </si>
  <si>
    <t>socialinėms paslaugoms</t>
  </si>
  <si>
    <t xml:space="preserve">savivaldybių patvirtintoms užimtumo didinimo programoms įgyvendinti </t>
  </si>
  <si>
    <t>visuomenės sveikatos priežiūros funkcijoms vykdyti</t>
  </si>
  <si>
    <t>neveiksnių asmenų būklės peržiūrėjimui užtikrinti</t>
  </si>
  <si>
    <t>civilinės būklės aktams registruoti</t>
  </si>
  <si>
    <t>valstybės garantuojamai pirminei teisinei pagalbai teikti</t>
  </si>
  <si>
    <t>žemės ūkio funkcijoms atlikti</t>
  </si>
  <si>
    <t>valstybei nuosavybės teise priklausančių melioracijos ir hidrotechnikos statinių valdymui ir naudojimui patikėjimo teise užtikrinti</t>
  </si>
  <si>
    <t>savivaldybėms priskirtiems archyviniams dokumentams tvarkyti</t>
  </si>
  <si>
    <t>civilinei saugai</t>
  </si>
  <si>
    <t>priešgaisrinei saugai</t>
  </si>
  <si>
    <t>Dotacija savivaldybėms iš Europos Sąjungos, kitos tarptautinės finansinės paramos ir bendrojo finansavimo lėšų turtui įsigyti</t>
  </si>
  <si>
    <t>savivaldybės erdvinių duomenų rinkiniams tvarkyti</t>
  </si>
  <si>
    <t>jaunimo teisių apsaugai</t>
  </si>
  <si>
    <t>Speciali tikslinė dotacija ugdymo reikmėms finansuoti</t>
  </si>
  <si>
    <t xml:space="preserve">                                                                                                      Mažeikių rajono savivaldybės tarybos</t>
  </si>
  <si>
    <t xml:space="preserve">                                                                                                      1 priedas </t>
  </si>
  <si>
    <t>Kitos dotacijos turtui įsigyti</t>
  </si>
  <si>
    <t>Kalnėnų progimnazija</t>
  </si>
  <si>
    <t xml:space="preserve">   Pajamos iš baudų, konfiskuoto turto ir kitų netesybų</t>
  </si>
  <si>
    <t>Šeimos ir vaiko gerovės centras</t>
  </si>
  <si>
    <t>Lopšelis-darželis „Gintarėlis“</t>
  </si>
  <si>
    <t>Lopšelis-darželis „Buratinas“</t>
  </si>
  <si>
    <t>Gabijos gimnazija</t>
  </si>
  <si>
    <t>Gabijos  gimnazija</t>
  </si>
  <si>
    <t>Vaikų ir jaunimo daugiafunkcis centras</t>
  </si>
  <si>
    <t>Pavasario progimnazija</t>
  </si>
  <si>
    <t>Senamiesčio progimnazija</t>
  </si>
  <si>
    <t xml:space="preserve">„Ventos“ progimnazija </t>
  </si>
  <si>
    <t>Sodų pagrindinė mokykla</t>
  </si>
  <si>
    <t>Sedos lopšelis-darželis „Jurginėlis“</t>
  </si>
  <si>
    <t>Gyventojų pajamų mokestis, iš jo:</t>
  </si>
  <si>
    <t>__________________________</t>
  </si>
  <si>
    <t>Nuomos mokestis už valstybinę žemę</t>
  </si>
  <si>
    <t xml:space="preserve"> mokamas už pajamas, gautas iš veiklos, kuria verčiamasi turint verslo liudijimą</t>
  </si>
  <si>
    <t>Auksūdžio darželis-daugiafunkcis centras</t>
  </si>
  <si>
    <t>Infrastruktūros plėtros įmokos</t>
  </si>
  <si>
    <t>Iš viso įmokų (4+5+6)</t>
  </si>
  <si>
    <t>gyvenamosios vietos deklaravimo duomenų ir gyvenamosios vietos nedeklaravusių asmenų apskaitos duomenims tvarkyti</t>
  </si>
  <si>
    <t>Henriko Nagio viešoji biblioteka</t>
  </si>
  <si>
    <t>Biudžetinių įstaigų ir specialiųjų programų pajamos</t>
  </si>
  <si>
    <t>Aplinkos apsaugos rėmimo specialiosios programos pajamos</t>
  </si>
  <si>
    <t>Pajamos iš vietinės rinkliavos už komunalinių atliekų surinkimą iš atliekų turėtojų ir atliekų tvarkymą</t>
  </si>
  <si>
    <t xml:space="preserve">Lėšos už parduotus valstybinės žemės sklypus </t>
  </si>
  <si>
    <t xml:space="preserve">Dotacija savivaldybėms iš Europos Sąjungos, kitos tarptautinės finansinės paramos ir bendrojo finansavimo lėšų </t>
  </si>
  <si>
    <t>________________________</t>
  </si>
  <si>
    <t>Dividendai</t>
  </si>
  <si>
    <t>Žemės realizavimo pajamos</t>
  </si>
  <si>
    <t>Tirkšlių Juozo Vitkaus-Kazimieraičio progimnazija</t>
  </si>
  <si>
    <t>Palūkanos už sąskaitų likučius</t>
  </si>
  <si>
    <t xml:space="preserve">koordinuotai teikiamų paslaugų vaikams nuo gimimo iki 18 metų (turintiems didelių ir labai didelių specialiųjų ugdymosi poreikių iki 21 metų) ir vaiko atstovams koordinavimui finansuoti </t>
  </si>
  <si>
    <t xml:space="preserve">tikslinės paskirties lėšų likutis </t>
  </si>
  <si>
    <t xml:space="preserve">biudžetinių įstaigų pajamų likutis </t>
  </si>
  <si>
    <t xml:space="preserve">kitas nepanaudotas pajamų dalies likutis </t>
  </si>
  <si>
    <t>Savivaldybėms priskirtos ir perduotos valstybinės žemės miestų ir miestelių administracinėse ribose valdymui, naudojimui ir disponavimui ja patikėjimo teise užtikrinti</t>
  </si>
  <si>
    <t>Laižuvos seniūnija</t>
  </si>
  <si>
    <t>Reivyčių seniūnija</t>
  </si>
  <si>
    <t>Sedos seniūnija</t>
  </si>
  <si>
    <t>Tirkšlių seniūnija</t>
  </si>
  <si>
    <t>Savivaldybės administracija, iš jų:</t>
  </si>
  <si>
    <t>Mero rezervas</t>
  </si>
  <si>
    <t>Mero fondas</t>
  </si>
  <si>
    <t>Programos/asignavimų valdytojo/išlaidų pavadinimas</t>
  </si>
  <si>
    <t>Finansų ir ekonomikos skyrius, iš jų:</t>
  </si>
  <si>
    <t>Dotacija valstybinėms (valstybės perduotoms savivaldybėms) funkcijoms atlikti</t>
  </si>
  <si>
    <t>Dotacija ugdymo reikmėms finansuoti</t>
  </si>
  <si>
    <t xml:space="preserve">Socialinių reikalų skyrius        </t>
  </si>
  <si>
    <t xml:space="preserve">Iš jų – pagal pajamų rūšis </t>
  </si>
  <si>
    <t>iš jų – pagal finansavimo šaltinius</t>
  </si>
  <si>
    <t>Iš jų – pagal finansavimo šaltinius</t>
  </si>
  <si>
    <t>Iš viso                   (4+...+12)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</si>
  <si>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</si>
  <si>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</si>
  <si>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</si>
  <si>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</si>
  <si>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</si>
  <si>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</si>
  <si>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</si>
  <si>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</si>
  <si>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</si>
  <si>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</si>
  <si>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</si>
  <si>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</si>
  <si>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</si>
  <si>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</si>
  <si>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</si>
  <si>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</si>
  <si>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</si>
  <si>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</si>
  <si>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</si>
  <si>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</si>
  <si>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</si>
  <si>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</si>
  <si>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</si>
  <si>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</si>
  <si>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</si>
  <si>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</si>
  <si>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</si>
  <si>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</si>
  <si>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</si>
  <si>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</si>
  <si>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</si>
  <si>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</si>
  <si>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</si>
  <si>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</si>
  <si>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</si>
  <si>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</si>
  <si>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</si>
  <si>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</si>
  <si>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</si>
  <si>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</si>
  <si>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1.1.</t>
  </si>
  <si>
    <t>1.1.1.</t>
  </si>
  <si>
    <t>1.1.2.</t>
  </si>
  <si>
    <t>1.2.</t>
  </si>
  <si>
    <t>1.2.1.</t>
  </si>
  <si>
    <t>1.2.2.</t>
  </si>
  <si>
    <t>1.2.3.</t>
  </si>
  <si>
    <t>1.3.</t>
  </si>
  <si>
    <t>1.3.1.</t>
  </si>
  <si>
    <t>2.1.</t>
  </si>
  <si>
    <t>2.1.1.</t>
  </si>
  <si>
    <t>2.1.2.</t>
  </si>
  <si>
    <t>2.1.3.</t>
  </si>
  <si>
    <t>2.1.4.</t>
  </si>
  <si>
    <t>2.1.5.</t>
  </si>
  <si>
    <t>2.2.</t>
  </si>
  <si>
    <t>2.2.1.</t>
  </si>
  <si>
    <t>2.2.2.</t>
  </si>
  <si>
    <t>2.2.3.</t>
  </si>
  <si>
    <t>2.2.4.</t>
  </si>
  <si>
    <t>2.2.5.</t>
  </si>
  <si>
    <t>2.2.6.</t>
  </si>
  <si>
    <t>2.3.</t>
  </si>
  <si>
    <t>2.4.</t>
  </si>
  <si>
    <t>3.1.</t>
  </si>
  <si>
    <t>3.1.1.</t>
  </si>
  <si>
    <t>3.1.2.</t>
  </si>
  <si>
    <t>4.1.</t>
  </si>
  <si>
    <t>4.1.1.</t>
  </si>
  <si>
    <t>4.1.1.1.</t>
  </si>
  <si>
    <t>4.1.1.1.1.</t>
  </si>
  <si>
    <t>4.1.1.1.2.</t>
  </si>
  <si>
    <t>4.1.1.1.3.</t>
  </si>
  <si>
    <t>4.1.1.1.4.</t>
  </si>
  <si>
    <t>4.1.1.1.5.</t>
  </si>
  <si>
    <t>4.1.1.1.6.</t>
  </si>
  <si>
    <t>4.1.1.1.7.</t>
  </si>
  <si>
    <t>4.1.1.1.8.</t>
  </si>
  <si>
    <t>4.1.1.1.9.</t>
  </si>
  <si>
    <t>4.1.1.1.10.</t>
  </si>
  <si>
    <t>4.1.1.1.11.</t>
  </si>
  <si>
    <t>4.1.1.1.12.</t>
  </si>
  <si>
    <t>4.1.1.1.13.</t>
  </si>
  <si>
    <t>4.1.1.1.14.</t>
  </si>
  <si>
    <t>4.1.1.1.15.</t>
  </si>
  <si>
    <t>4.1.1.1.16.</t>
  </si>
  <si>
    <t>4.1.1.1.17.</t>
  </si>
  <si>
    <t>4.1.1.1.18.</t>
  </si>
  <si>
    <t>4.1.1.1.19.</t>
  </si>
  <si>
    <t>4.1.1.1.20.</t>
  </si>
  <si>
    <t>4.1.1.1.21.</t>
  </si>
  <si>
    <t>4.1.1.1.22.</t>
  </si>
  <si>
    <t>4.1.1.1.23.</t>
  </si>
  <si>
    <t>4.1.1.2.</t>
  </si>
  <si>
    <t>4.1.1.3.</t>
  </si>
  <si>
    <t>4.1.1.4.</t>
  </si>
  <si>
    <t>4.1.1.5.</t>
  </si>
  <si>
    <t>4.1.2.</t>
  </si>
  <si>
    <t>4.1.2.1.</t>
  </si>
  <si>
    <t>4.1.2.2.</t>
  </si>
  <si>
    <t>6.1.</t>
  </si>
  <si>
    <t>6.2.</t>
  </si>
  <si>
    <t>Tūkst. Eur</t>
  </si>
  <si>
    <t xml:space="preserve">                                                                     </t>
  </si>
  <si>
    <t>Mažeikių rajono savivaldybės tarybos</t>
  </si>
  <si>
    <t xml:space="preserve">                                                        </t>
  </si>
  <si>
    <t xml:space="preserve">                            </t>
  </si>
  <si>
    <t>3 priedas</t>
  </si>
  <si>
    <t>MAŽEIKIŲ RAJONO SAVIVALDYBĖS BIUDŽETINIŲ ĮSTAIGŲ 2026 METŲ PAJAMŲ ĮMOKOS Į SAVIVALDYBĖS BIUDŽETĄ</t>
  </si>
  <si>
    <t>MAŽEIKIŲ RAJONO SAVIVALDYBĖS 2026 METŲ BIUDŽETO ASIGNAVIMAI</t>
  </si>
  <si>
    <t>Ekonominės plėtros programa (Nr. 01)</t>
  </si>
  <si>
    <t>Tvarios infrastruktūros ir aplinkos programa (Nr. 03)</t>
  </si>
  <si>
    <t>Savivaldybės veiklos užtikrinimo programa (Nr. 05)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</si>
  <si>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</si>
  <si>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</si>
  <si>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</si>
  <si>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</si>
  <si>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</si>
  <si>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</si>
  <si>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</si>
  <si>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</si>
  <si>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</si>
  <si>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</si>
  <si>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</si>
  <si>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Socialinės gerovės ir sveikos visuomenės programa (Nr. 04)</t>
  </si>
  <si>
    <t xml:space="preserve">    MAŽEIKIŲ RAJONO SAVIVALDYBĖS 2026 METŲ BIUDŽETO PAJAMOS</t>
  </si>
  <si>
    <t xml:space="preserve">   Kitos pajamos</t>
  </si>
  <si>
    <t>Dotacijos iš kitų valdžios sektoriaus subjektų einamosioms išlaidoms apmokėti</t>
  </si>
  <si>
    <t xml:space="preserve">Speciali tikslinė dotacija valstybinėms (valstybės perduotoms savivaldybėms) funkcijoms atlikti </t>
  </si>
  <si>
    <t>gyventojų registrui tvarkyti ir duomenims valstybės registrui teikti</t>
  </si>
  <si>
    <t>Speciali tikslinė dotacija savivaldybėms einamosioms išlaidoms apmokėti</t>
  </si>
  <si>
    <t>Dotacija savivaldybėms iš Europos Sąjungos, kitos tarptautinės finansinės paramos ir bendrojo finansavimo lėšų einamosioms išlaidoms apmokėti</t>
  </si>
  <si>
    <t>Kitos dotacijos einamosioms išlaidoms apmokėti</t>
  </si>
  <si>
    <r>
      <t xml:space="preserve">                                                                                                  </t>
    </r>
    <r>
      <rPr>
        <sz val="11"/>
        <color rgb="FFFF0000"/>
        <rFont val="Times New Roman"/>
        <family val="1"/>
      </rPr>
      <t xml:space="preserve"> </t>
    </r>
    <r>
      <rPr>
        <sz val="11"/>
        <rFont val="Times New Roman"/>
        <family val="1"/>
        <charset val="186"/>
      </rPr>
      <t xml:space="preserve">   2026 m.            d.</t>
    </r>
    <r>
      <rPr>
        <sz val="11"/>
        <rFont val="Times New Roman"/>
        <family val="1"/>
      </rPr>
      <t xml:space="preserve"> sprendimo Nr. T1-</t>
    </r>
  </si>
  <si>
    <t>Mažeikių rajono savivaldybės tarybos                                    2026 m.              d. sprendimo Nr. T1-                                                         2 priedas</t>
  </si>
  <si>
    <r>
      <t xml:space="preserve">2026 m.          d. </t>
    </r>
    <r>
      <rPr>
        <sz val="11"/>
        <rFont val="Times New Roman"/>
        <family val="1"/>
      </rPr>
      <t>sprendimo Nr. T1-</t>
    </r>
  </si>
  <si>
    <r>
      <t xml:space="preserve">Mažeikių rajono savivaldybės tarybos                  </t>
    </r>
    <r>
      <rPr>
        <sz val="10"/>
        <color rgb="FFFF0000"/>
        <rFont val="Times New Roman"/>
        <family val="1"/>
      </rPr>
      <t xml:space="preserve"> </t>
    </r>
    <r>
      <rPr>
        <sz val="10"/>
        <rFont val="Times New Roman"/>
        <family val="1"/>
        <charset val="186"/>
      </rPr>
      <t>2026 m.               d. sprendimo Nr. T1-                                           4 priedas</t>
    </r>
  </si>
  <si>
    <t>Švietimo, kultūros ir sporto gerinimo programa (Nr. 02)</t>
  </si>
  <si>
    <t>MAŽEIKIŲ RAJONO SAVIVALDYBĖS 2026 METŲ PRADŽIOS LĖŠŲ LIKUČIŲ, ĮSKAIČIUOTŲ Į BIUDŽETO ASIGNAVIMUS 3 PRIEDE, PASKIRSTYMAS                                                                                                                                                               PROGRAMOMS VYKDYTI</t>
  </si>
  <si>
    <t>IŠ VISO 2026 METŲ PAJAMOS</t>
  </si>
  <si>
    <t>KITI FINANSAVIMO ŠALTINIAI</t>
  </si>
  <si>
    <t xml:space="preserve">   Metų pradžios likučiai</t>
  </si>
  <si>
    <t>6.1.1.</t>
  </si>
  <si>
    <t>6.1.2.</t>
  </si>
  <si>
    <t>6.1.3.</t>
  </si>
  <si>
    <t xml:space="preserve">  Skolintos lėšos</t>
  </si>
  <si>
    <t>Asignavimų valdytojo/programos pavadinimas</t>
  </si>
  <si>
    <t>Biudžetinės įstaigos/asignavimų valdytojo, programos pavadinimas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</si>
</sst>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#,##0.0"/>
    <numFmt numFmtId="166" formatCode="#,##0.000"/>
    <numFmt numFmtId="167" formatCode="0.000"/>
  </numFmts>
  <fonts count="25" x14ac:knownFonts="1">
    <font>
      <sz val="10"/>
      <name val="Arial"/>
      <charset val="186"/>
    </font>
    <font>
      <sz val="10"/>
      <name val="Arial"/>
      <family val="2"/>
      <charset val="186"/>
    </font>
    <font>
      <sz val="10"/>
      <name val="Times New Roman"/>
      <family val="1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name val="Arial"/>
      <family val="2"/>
      <charset val="186"/>
    </font>
    <font>
      <sz val="10"/>
      <name val="Arial"/>
      <family val="2"/>
      <charset val="186"/>
    </font>
    <font>
      <sz val="8"/>
      <name val="Arial"/>
      <family val="2"/>
      <charset val="186"/>
    </font>
    <font>
      <sz val="8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11"/>
      <color theme="1"/>
      <name val="Times New Roman"/>
      <family val="1"/>
    </font>
    <font>
      <sz val="11"/>
      <color indexed="8"/>
      <name val="Times New Roman"/>
      <family val="1"/>
      <charset val="186"/>
    </font>
    <font>
      <b/>
      <sz val="11"/>
      <name val="Times New Roman"/>
      <family val="1"/>
      <charset val="186"/>
    </font>
    <font>
      <sz val="10"/>
      <color indexed="8"/>
      <name val="Times New Roman"/>
      <family val="1"/>
      <charset val="186"/>
    </font>
    <font>
      <b/>
      <sz val="10"/>
      <color indexed="8"/>
      <name val="Times New Roman"/>
      <family val="1"/>
      <charset val="186"/>
    </font>
    <font>
      <sz val="8"/>
      <color indexed="8"/>
      <name val="Times New Roman"/>
      <family val="1"/>
      <charset val="186"/>
    </font>
    <font>
      <i/>
      <sz val="10"/>
      <name val="Times New Roman"/>
      <family val="1"/>
      <charset val="186"/>
    </font>
    <font>
      <sz val="8"/>
      <name val="Times New Roman"/>
      <family val="1"/>
    </font>
    <font>
      <sz val="11"/>
      <name val="Times New Roman"/>
      <family val="1"/>
      <charset val="186"/>
    </font>
    <font>
      <sz val="11"/>
      <color rgb="FFFF0000"/>
      <name val="Times New Roman"/>
      <family val="1"/>
    </font>
    <font>
      <sz val="10"/>
      <color rgb="FFFF0000"/>
      <name val="Times New Roman"/>
      <family val="1"/>
    </font>
    <font>
      <i/>
      <sz val="11"/>
      <name val="Times New Roman"/>
      <family val="1"/>
      <charset val="186"/>
    </font>
    <font>
      <b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/>
    <xf numFmtId="0" fontId="5" fillId="0" borderId="0"/>
    <xf numFmtId="0" fontId="5" fillId="0" borderId="0"/>
    <xf numFmtId="0" fontId="6" fillId="0" borderId="0"/>
    <xf numFmtId="0" fontId="1" fillId="0" borderId="0"/>
    <xf numFmtId="0" fontId="1" fillId="0" borderId="0"/>
  </cellStyleXfs>
  <cellXfs count="185">
    <xf numFmtId="0" fontId="0" fillId="0" borderId="0" xfId="0"/>
    <xf numFmtId="165" fontId="3" fillId="2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 vertical="center" wrapText="1"/>
    </xf>
    <xf numFmtId="165" fontId="3" fillId="0" borderId="1" xfId="0" applyNumberFormat="1" applyFont="1" applyBorder="1" applyAlignment="1">
      <alignment horizontal="right"/>
    </xf>
    <xf numFmtId="164" fontId="3" fillId="0" borderId="1" xfId="0" applyNumberFormat="1" applyFont="1" applyBorder="1" applyAlignment="1">
      <alignment horizontal="right" wrapText="1"/>
    </xf>
    <xf numFmtId="0" fontId="2" fillId="2" borderId="1" xfId="0" applyFont="1" applyFill="1" applyBorder="1"/>
    <xf numFmtId="0" fontId="2" fillId="2" borderId="1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wrapText="1"/>
    </xf>
    <xf numFmtId="0" fontId="3" fillId="0" borderId="1" xfId="0" applyFont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right" vertical="top"/>
    </xf>
    <xf numFmtId="0" fontId="10" fillId="2" borderId="6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/>
    </xf>
    <xf numFmtId="166" fontId="11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left" vertical="center"/>
    </xf>
    <xf numFmtId="166" fontId="10" fillId="2" borderId="1" xfId="0" applyNumberFormat="1" applyFont="1" applyFill="1" applyBorder="1" applyAlignment="1">
      <alignment horizontal="right" vertical="center"/>
    </xf>
    <xf numFmtId="0" fontId="10" fillId="2" borderId="1" xfId="0" applyFont="1" applyFill="1" applyBorder="1" applyAlignment="1">
      <alignment horizontal="left" vertical="center" wrapText="1" indent="1"/>
    </xf>
    <xf numFmtId="0" fontId="10" fillId="2" borderId="1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/>
    </xf>
    <xf numFmtId="166" fontId="10" fillId="2" borderId="0" xfId="0" applyNumberFormat="1" applyFont="1" applyFill="1"/>
    <xf numFmtId="0" fontId="11" fillId="2" borderId="1" xfId="0" applyFont="1" applyFill="1" applyBorder="1" applyAlignment="1">
      <alignment horizontal="left" vertical="center" wrapText="1"/>
    </xf>
    <xf numFmtId="0" fontId="10" fillId="2" borderId="1" xfId="0" applyFont="1" applyFill="1" applyBorder="1"/>
    <xf numFmtId="0" fontId="10" fillId="2" borderId="1" xfId="0" applyFont="1" applyFill="1" applyBorder="1" applyAlignment="1">
      <alignment horizontal="left" vertical="center" indent="2"/>
    </xf>
    <xf numFmtId="166" fontId="12" fillId="2" borderId="1" xfId="0" applyNumberFormat="1" applyFont="1" applyFill="1" applyBorder="1" applyAlignment="1">
      <alignment horizontal="right" vertical="center"/>
    </xf>
    <xf numFmtId="0" fontId="10" fillId="2" borderId="1" xfId="0" applyFont="1" applyFill="1" applyBorder="1" applyAlignment="1">
      <alignment horizontal="left" vertical="center" wrapText="1" indent="2"/>
    </xf>
    <xf numFmtId="2" fontId="10" fillId="2" borderId="1" xfId="0" applyNumberFormat="1" applyFont="1" applyFill="1" applyBorder="1" applyAlignment="1">
      <alignment horizontal="left" vertical="center" wrapText="1" indent="2"/>
    </xf>
    <xf numFmtId="0" fontId="11" fillId="2" borderId="1" xfId="0" applyFont="1" applyFill="1" applyBorder="1" applyAlignment="1">
      <alignment horizontal="center" vertical="center"/>
    </xf>
    <xf numFmtId="166" fontId="3" fillId="0" borderId="1" xfId="4" applyNumberFormat="1" applyFont="1" applyBorder="1" applyAlignment="1">
      <alignment horizontal="right" vertical="center" wrapText="1"/>
    </xf>
    <xf numFmtId="164" fontId="10" fillId="2" borderId="0" xfId="0" applyNumberFormat="1" applyFont="1" applyFill="1"/>
    <xf numFmtId="164" fontId="10" fillId="2" borderId="9" xfId="0" applyNumberFormat="1" applyFont="1" applyFill="1" applyBorder="1"/>
    <xf numFmtId="1" fontId="10" fillId="2" borderId="1" xfId="0" applyNumberFormat="1" applyFont="1" applyFill="1" applyBorder="1" applyAlignment="1">
      <alignment horizontal="center" vertical="center"/>
    </xf>
    <xf numFmtId="166" fontId="10" fillId="2" borderId="1" xfId="0" applyNumberFormat="1" applyFont="1" applyFill="1" applyBorder="1" applyAlignment="1">
      <alignment horizontal="right" vertical="center" wrapText="1"/>
    </xf>
    <xf numFmtId="164" fontId="10" fillId="2" borderId="1" xfId="0" applyNumberFormat="1" applyFont="1" applyFill="1" applyBorder="1" applyAlignment="1">
      <alignment horizontal="left" vertical="center" wrapText="1"/>
    </xf>
    <xf numFmtId="164" fontId="10" fillId="2" borderId="0" xfId="0" applyNumberFormat="1" applyFont="1" applyFill="1" applyAlignment="1">
      <alignment vertical="top"/>
    </xf>
    <xf numFmtId="164" fontId="10" fillId="2" borderId="0" xfId="0" applyNumberFormat="1" applyFont="1" applyFill="1" applyAlignment="1">
      <alignment vertical="center"/>
    </xf>
    <xf numFmtId="164" fontId="10" fillId="2" borderId="1" xfId="0" applyNumberFormat="1" applyFont="1" applyFill="1" applyBorder="1" applyAlignment="1">
      <alignment horizontal="left" vertical="center"/>
    </xf>
    <xf numFmtId="166" fontId="11" fillId="2" borderId="1" xfId="0" applyNumberFormat="1" applyFont="1" applyFill="1" applyBorder="1" applyAlignment="1">
      <alignment horizontal="right" vertical="center" wrapText="1"/>
    </xf>
    <xf numFmtId="166" fontId="11" fillId="2" borderId="1" xfId="0" applyNumberFormat="1" applyFont="1" applyFill="1" applyBorder="1" applyAlignment="1">
      <alignment vertical="center" wrapText="1"/>
    </xf>
    <xf numFmtId="166" fontId="11" fillId="2" borderId="1" xfId="0" applyNumberFormat="1" applyFont="1" applyFill="1" applyBorder="1" applyAlignment="1">
      <alignment vertical="center"/>
    </xf>
    <xf numFmtId="164" fontId="10" fillId="2" borderId="0" xfId="0" applyNumberFormat="1" applyFont="1" applyFill="1" applyAlignment="1">
      <alignment horizontal="right"/>
    </xf>
    <xf numFmtId="166" fontId="14" fillId="2" borderId="1" xfId="0" applyNumberFormat="1" applyFont="1" applyFill="1" applyBorder="1" applyAlignment="1">
      <alignment horizontal="center" vertical="center"/>
    </xf>
    <xf numFmtId="0" fontId="15" fillId="0" borderId="0" xfId="4" applyFont="1"/>
    <xf numFmtId="0" fontId="15" fillId="0" borderId="0" xfId="4" applyFont="1" applyAlignment="1">
      <alignment horizontal="right"/>
    </xf>
    <xf numFmtId="0" fontId="3" fillId="0" borderId="0" xfId="4" applyFont="1" applyAlignment="1">
      <alignment horizontal="left" vertical="center" wrapText="1"/>
    </xf>
    <xf numFmtId="0" fontId="3" fillId="0" borderId="0" xfId="4" applyFont="1" applyAlignment="1">
      <alignment vertical="center" wrapText="1"/>
    </xf>
    <xf numFmtId="0" fontId="13" fillId="0" borderId="0" xfId="4" applyFont="1"/>
    <xf numFmtId="0" fontId="4" fillId="0" borderId="0" xfId="5" applyFont="1" applyAlignment="1">
      <alignment horizontal="center" vertical="center" wrapText="1"/>
    </xf>
    <xf numFmtId="0" fontId="3" fillId="0" borderId="0" xfId="4" applyFont="1" applyAlignment="1">
      <alignment horizontal="right"/>
    </xf>
    <xf numFmtId="0" fontId="3" fillId="0" borderId="1" xfId="4" applyFont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0" fontId="15" fillId="2" borderId="1" xfId="4" applyFont="1" applyFill="1" applyBorder="1" applyAlignment="1">
      <alignment horizontal="center" vertical="center" wrapText="1"/>
    </xf>
    <xf numFmtId="0" fontId="15" fillId="0" borderId="1" xfId="4" applyFont="1" applyBorder="1" applyAlignment="1">
      <alignment horizontal="center" vertical="center" wrapText="1"/>
    </xf>
    <xf numFmtId="0" fontId="16" fillId="0" borderId="0" xfId="4" applyFont="1"/>
    <xf numFmtId="0" fontId="17" fillId="0" borderId="0" xfId="4" applyFont="1"/>
    <xf numFmtId="0" fontId="17" fillId="0" borderId="1" xfId="4" applyFont="1" applyBorder="1" applyAlignment="1">
      <alignment horizontal="center" vertical="center" wrapText="1"/>
    </xf>
    <xf numFmtId="0" fontId="8" fillId="0" borderId="1" xfId="5" applyFont="1" applyBorder="1" applyAlignment="1">
      <alignment horizontal="center" vertical="center" wrapText="1"/>
    </xf>
    <xf numFmtId="0" fontId="15" fillId="0" borderId="0" xfId="4" applyFont="1" applyAlignment="1">
      <alignment vertical="center"/>
    </xf>
    <xf numFmtId="166" fontId="3" fillId="0" borderId="1" xfId="5" applyNumberFormat="1" applyFont="1" applyBorder="1" applyAlignment="1">
      <alignment horizontal="right" vertical="center" wrapText="1"/>
    </xf>
    <xf numFmtId="166" fontId="3" fillId="2" borderId="1" xfId="5" applyNumberFormat="1" applyFont="1" applyFill="1" applyBorder="1" applyAlignment="1">
      <alignment horizontal="right" vertical="center" wrapText="1"/>
    </xf>
    <xf numFmtId="166" fontId="15" fillId="0" borderId="1" xfId="4" applyNumberFormat="1" applyFont="1" applyBorder="1" applyAlignment="1">
      <alignment vertical="center"/>
    </xf>
    <xf numFmtId="0" fontId="4" fillId="0" borderId="1" xfId="5" applyFont="1" applyBorder="1" applyAlignment="1">
      <alignment horizontal="center" vertical="center" wrapText="1"/>
    </xf>
    <xf numFmtId="166" fontId="4" fillId="0" borderId="1" xfId="5" applyNumberFormat="1" applyFont="1" applyBorder="1" applyAlignment="1">
      <alignment horizontal="right" vertical="center" wrapText="1"/>
    </xf>
    <xf numFmtId="167" fontId="3" fillId="0" borderId="1" xfId="5" applyNumberFormat="1" applyFont="1" applyBorder="1" applyAlignment="1">
      <alignment horizontal="right" vertical="center" wrapText="1"/>
    </xf>
    <xf numFmtId="0" fontId="2" fillId="2" borderId="1" xfId="0" applyFont="1" applyFill="1" applyBorder="1" applyAlignment="1">
      <alignment horizontal="left" vertical="center" wrapText="1"/>
    </xf>
    <xf numFmtId="166" fontId="15" fillId="2" borderId="1" xfId="4" applyNumberFormat="1" applyFont="1" applyFill="1" applyBorder="1" applyAlignment="1">
      <alignment vertical="center"/>
    </xf>
    <xf numFmtId="166" fontId="3" fillId="0" borderId="1" xfId="5" applyNumberFormat="1" applyFont="1" applyBorder="1" applyAlignment="1">
      <alignment horizontal="right" vertical="center"/>
    </xf>
    <xf numFmtId="166" fontId="3" fillId="0" borderId="1" xfId="5" applyNumberFormat="1" applyFont="1" applyBorder="1" applyAlignment="1">
      <alignment vertical="center"/>
    </xf>
    <xf numFmtId="166" fontId="3" fillId="2" borderId="1" xfId="5" applyNumberFormat="1" applyFont="1" applyFill="1" applyBorder="1" applyAlignment="1">
      <alignment horizontal="right" vertical="center"/>
    </xf>
    <xf numFmtId="166" fontId="3" fillId="2" borderId="1" xfId="4" applyNumberFormat="1" applyFont="1" applyFill="1" applyBorder="1" applyAlignment="1">
      <alignment vertical="center"/>
    </xf>
    <xf numFmtId="166" fontId="3" fillId="0" borderId="1" xfId="4" applyNumberFormat="1" applyFont="1" applyBorder="1" applyAlignment="1">
      <alignment vertical="center"/>
    </xf>
    <xf numFmtId="0" fontId="3" fillId="0" borderId="0" xfId="4" applyFont="1" applyAlignment="1">
      <alignment vertical="center"/>
    </xf>
    <xf numFmtId="166" fontId="18" fillId="0" borderId="1" xfId="5" applyNumberFormat="1" applyFont="1" applyBorder="1" applyAlignment="1">
      <alignment horizontal="right" vertical="center"/>
    </xf>
    <xf numFmtId="166" fontId="18" fillId="0" borderId="1" xfId="4" applyNumberFormat="1" applyFont="1" applyBorder="1" applyAlignment="1">
      <alignment vertical="center"/>
    </xf>
    <xf numFmtId="166" fontId="18" fillId="2" borderId="1" xfId="5" applyNumberFormat="1" applyFont="1" applyFill="1" applyBorder="1" applyAlignment="1">
      <alignment horizontal="right" vertical="center"/>
    </xf>
    <xf numFmtId="166" fontId="18" fillId="2" borderId="1" xfId="4" applyNumberFormat="1" applyFont="1" applyFill="1" applyBorder="1" applyAlignment="1">
      <alignment vertical="center"/>
    </xf>
    <xf numFmtId="166" fontId="4" fillId="2" borderId="1" xfId="5" applyNumberFormat="1" applyFont="1" applyFill="1" applyBorder="1" applyAlignment="1">
      <alignment horizontal="center" vertical="center"/>
    </xf>
    <xf numFmtId="166" fontId="9" fillId="2" borderId="0" xfId="4" applyNumberFormat="1" applyFont="1" applyFill="1" applyAlignment="1">
      <alignment horizontal="right"/>
    </xf>
    <xf numFmtId="0" fontId="9" fillId="0" borderId="0" xfId="4" applyFont="1"/>
    <xf numFmtId="166" fontId="15" fillId="0" borderId="0" xfId="4" applyNumberFormat="1" applyFont="1"/>
    <xf numFmtId="1" fontId="19" fillId="2" borderId="1" xfId="0" applyNumberFormat="1" applyFont="1" applyFill="1" applyBorder="1" applyAlignment="1">
      <alignment horizontal="center"/>
    </xf>
    <xf numFmtId="164" fontId="19" fillId="2" borderId="0" xfId="0" applyNumberFormat="1" applyFont="1" applyFill="1"/>
    <xf numFmtId="164" fontId="20" fillId="2" borderId="1" xfId="0" applyNumberFormat="1" applyFont="1" applyFill="1" applyBorder="1" applyAlignment="1">
      <alignment horizontal="center" vertical="center" wrapText="1"/>
    </xf>
    <xf numFmtId="164" fontId="20" fillId="0" borderId="1" xfId="0" applyNumberFormat="1" applyFont="1" applyBorder="1" applyAlignment="1">
      <alignment horizontal="center" vertical="center" wrapText="1"/>
    </xf>
    <xf numFmtId="0" fontId="19" fillId="2" borderId="6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19" fillId="2" borderId="0" xfId="0" applyFont="1" applyFill="1"/>
    <xf numFmtId="167" fontId="10" fillId="2" borderId="0" xfId="0" applyNumberFormat="1" applyFont="1" applyFill="1"/>
    <xf numFmtId="0" fontId="15" fillId="0" borderId="0" xfId="4" applyFont="1" applyAlignment="1">
      <alignment horizontal="center" vertical="center" wrapText="1"/>
    </xf>
    <xf numFmtId="0" fontId="15" fillId="0" borderId="0" xfId="4" applyFont="1" applyAlignment="1">
      <alignment vertical="center" wrapText="1"/>
    </xf>
    <xf numFmtId="164" fontId="10" fillId="2" borderId="0" xfId="0" applyNumberFormat="1" applyFont="1" applyFill="1" applyAlignment="1">
      <alignment horizontal="left"/>
    </xf>
    <xf numFmtId="0" fontId="10" fillId="0" borderId="1" xfId="0" applyFont="1" applyBorder="1" applyAlignment="1">
      <alignment horizontal="center" vertical="center"/>
    </xf>
    <xf numFmtId="164" fontId="20" fillId="2" borderId="0" xfId="0" applyNumberFormat="1" applyFont="1" applyFill="1"/>
    <xf numFmtId="0" fontId="2" fillId="0" borderId="1" xfId="0" applyFont="1" applyBorder="1"/>
    <xf numFmtId="166" fontId="20" fillId="2" borderId="1" xfId="0" applyNumberFormat="1" applyFont="1" applyFill="1" applyBorder="1" applyAlignment="1">
      <alignment horizontal="right" vertical="center" wrapText="1"/>
    </xf>
    <xf numFmtId="166" fontId="20" fillId="2" borderId="1" xfId="0" applyNumberFormat="1" applyFont="1" applyFill="1" applyBorder="1" applyAlignment="1">
      <alignment vertical="center" wrapText="1"/>
    </xf>
    <xf numFmtId="164" fontId="23" fillId="0" borderId="1" xfId="0" applyNumberFormat="1" applyFont="1" applyBorder="1" applyAlignment="1">
      <alignment horizontal="left" vertical="top" wrapText="1" indent="1"/>
    </xf>
    <xf numFmtId="164" fontId="23" fillId="0" borderId="1" xfId="0" applyNumberFormat="1" applyFont="1" applyBorder="1" applyAlignment="1">
      <alignment horizontal="left" vertical="top" inden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167" fontId="15" fillId="0" borderId="0" xfId="4" applyNumberFormat="1" applyFont="1" applyAlignment="1">
      <alignment vertical="center"/>
    </xf>
    <xf numFmtId="0" fontId="3" fillId="0" borderId="1" xfId="5" applyFont="1" applyBorder="1" applyAlignment="1">
      <alignment horizontal="right" vertical="center" wrapText="1"/>
    </xf>
    <xf numFmtId="0" fontId="2" fillId="0" borderId="1" xfId="5" applyFont="1" applyBorder="1" applyAlignment="1">
      <alignment horizontal="center" vertical="center"/>
    </xf>
    <xf numFmtId="0" fontId="2" fillId="0" borderId="1" xfId="4" applyFont="1" applyBorder="1" applyAlignment="1">
      <alignment vertical="center"/>
    </xf>
    <xf numFmtId="164" fontId="2" fillId="0" borderId="1" xfId="5" applyNumberFormat="1" applyFont="1" applyBorder="1" applyAlignment="1">
      <alignment horizontal="center" vertical="center" wrapText="1"/>
    </xf>
    <xf numFmtId="164" fontId="2" fillId="0" borderId="1" xfId="5" applyNumberFormat="1" applyFont="1" applyBorder="1" applyAlignment="1">
      <alignment horizontal="left" vertical="center" wrapText="1"/>
    </xf>
    <xf numFmtId="1" fontId="2" fillId="0" borderId="1" xfId="4" applyNumberFormat="1" applyFont="1" applyBorder="1" applyAlignment="1">
      <alignment vertical="top" wrapText="1"/>
    </xf>
    <xf numFmtId="0" fontId="2" fillId="0" borderId="1" xfId="4" applyFont="1" applyBorder="1" applyAlignment="1">
      <alignment vertical="center" wrapText="1"/>
    </xf>
    <xf numFmtId="0" fontId="2" fillId="0" borderId="1" xfId="5" applyFont="1" applyBorder="1" applyAlignment="1">
      <alignment horizontal="left" vertical="center"/>
    </xf>
    <xf numFmtId="0" fontId="2" fillId="0" borderId="1" xfId="5" applyFont="1" applyBorder="1" applyAlignment="1">
      <alignment horizontal="left" vertical="center" wrapText="1"/>
    </xf>
    <xf numFmtId="0" fontId="22" fillId="0" borderId="0" xfId="0" applyFont="1"/>
    <xf numFmtId="0" fontId="22" fillId="0" borderId="0" xfId="0" applyFont="1" applyAlignment="1">
      <alignment vertic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2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165" fontId="2" fillId="0" borderId="1" xfId="0" applyNumberFormat="1" applyFont="1" applyBorder="1"/>
    <xf numFmtId="165" fontId="2" fillId="0" borderId="1" xfId="0" applyNumberFormat="1" applyFont="1" applyBorder="1" applyAlignment="1">
      <alignment vertical="center"/>
    </xf>
    <xf numFmtId="165" fontId="3" fillId="2" borderId="1" xfId="0" applyNumberFormat="1" applyFont="1" applyFill="1" applyBorder="1" applyAlignment="1">
      <alignment horizontal="right" vertical="center"/>
    </xf>
    <xf numFmtId="165" fontId="3" fillId="0" borderId="1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right" wrapText="1"/>
    </xf>
    <xf numFmtId="0" fontId="24" fillId="0" borderId="0" xfId="0" applyFont="1"/>
    <xf numFmtId="164" fontId="10" fillId="2" borderId="1" xfId="0" applyNumberFormat="1" applyFont="1" applyFill="1" applyBorder="1"/>
    <xf numFmtId="167" fontId="4" fillId="0" borderId="1" xfId="5" applyNumberFormat="1" applyFont="1" applyBorder="1" applyAlignment="1">
      <alignment vertical="center" wrapText="1"/>
    </xf>
    <xf numFmtId="166" fontId="4" fillId="0" borderId="1" xfId="5" applyNumberFormat="1" applyFont="1" applyBorder="1" applyAlignment="1">
      <alignment vertical="center" wrapText="1"/>
    </xf>
    <xf numFmtId="164" fontId="24" fillId="0" borderId="1" xfId="0" applyNumberFormat="1" applyFont="1" applyBorder="1" applyAlignment="1">
      <alignment vertical="center" wrapText="1"/>
    </xf>
    <xf numFmtId="165" fontId="24" fillId="0" borderId="1" xfId="0" applyNumberFormat="1" applyFont="1" applyBorder="1" applyAlignment="1">
      <alignment vertical="center" wrapText="1"/>
    </xf>
    <xf numFmtId="0" fontId="10" fillId="2" borderId="1" xfId="0" applyFont="1" applyFill="1" applyBorder="1" applyAlignment="1">
      <alignment vertical="center"/>
    </xf>
    <xf numFmtId="165" fontId="24" fillId="0" borderId="1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0" fontId="10" fillId="2" borderId="1" xfId="0" applyFont="1" applyFill="1" applyBorder="1" applyAlignment="1">
      <alignment wrapText="1"/>
    </xf>
    <xf numFmtId="0" fontId="10" fillId="2" borderId="1" xfId="0" applyFont="1" applyFill="1" applyBorder="1" applyAlignment="1">
      <alignment horizontal="left" wrapText="1"/>
    </xf>
    <xf numFmtId="164" fontId="10" fillId="2" borderId="1" xfId="0" applyNumberFormat="1" applyFont="1" applyFill="1" applyBorder="1" applyAlignment="1">
      <alignment horizontal="left" vertical="top" wrapText="1"/>
    </xf>
    <xf numFmtId="0" fontId="11" fillId="2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4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2" fillId="0" borderId="1" xfId="0" applyFont="1" applyBorder="1"/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4" fillId="0" borderId="4" xfId="0" applyFont="1" applyBorder="1" applyAlignment="1">
      <alignment horizontal="left" vertical="center" wrapText="1"/>
    </xf>
    <xf numFmtId="0" fontId="24" fillId="0" borderId="5" xfId="0" applyFont="1" applyBorder="1" applyAlignment="1">
      <alignment horizontal="left" vertical="center" wrapText="1"/>
    </xf>
    <xf numFmtId="0" fontId="24" fillId="0" borderId="4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164" fontId="24" fillId="0" borderId="4" xfId="0" applyNumberFormat="1" applyFont="1" applyBorder="1" applyAlignment="1">
      <alignment horizontal="left" vertical="center" wrapText="1"/>
    </xf>
    <xf numFmtId="164" fontId="24" fillId="0" borderId="5" xfId="0" applyNumberFormat="1" applyFont="1" applyBorder="1" applyAlignment="1">
      <alignment horizontal="left" vertical="center" wrapText="1"/>
    </xf>
    <xf numFmtId="164" fontId="11" fillId="2" borderId="4" xfId="0" applyNumberFormat="1" applyFont="1" applyFill="1" applyBorder="1" applyAlignment="1">
      <alignment horizontal="left" vertical="center" wrapText="1"/>
    </xf>
    <xf numFmtId="164" fontId="11" fillId="2" borderId="5" xfId="0" applyNumberFormat="1" applyFont="1" applyFill="1" applyBorder="1" applyAlignment="1">
      <alignment horizontal="left" vertical="center" wrapText="1"/>
    </xf>
    <xf numFmtId="164" fontId="11" fillId="2" borderId="0" xfId="0" applyNumberFormat="1" applyFont="1" applyFill="1" applyAlignment="1">
      <alignment horizontal="center" vertical="center" wrapText="1"/>
    </xf>
    <xf numFmtId="164" fontId="10" fillId="2" borderId="3" xfId="0" applyNumberFormat="1" applyFont="1" applyFill="1" applyBorder="1" applyAlignment="1">
      <alignment horizontal="center" vertical="center" wrapText="1"/>
    </xf>
    <xf numFmtId="164" fontId="10" fillId="2" borderId="2" xfId="0" applyNumberFormat="1" applyFont="1" applyFill="1" applyBorder="1" applyAlignment="1">
      <alignment horizontal="center" vertical="center" wrapText="1"/>
    </xf>
    <xf numFmtId="164" fontId="20" fillId="2" borderId="4" xfId="0" applyNumberFormat="1" applyFont="1" applyFill="1" applyBorder="1" applyAlignment="1">
      <alignment horizontal="center" vertical="center" wrapText="1"/>
    </xf>
    <xf numFmtId="164" fontId="20" fillId="2" borderId="8" xfId="0" applyNumberFormat="1" applyFont="1" applyFill="1" applyBorder="1" applyAlignment="1">
      <alignment horizontal="center" vertical="center" wrapText="1"/>
    </xf>
    <xf numFmtId="164" fontId="20" fillId="2" borderId="5" xfId="0" applyNumberFormat="1" applyFont="1" applyFill="1" applyBorder="1" applyAlignment="1">
      <alignment horizontal="center" vertical="center" wrapText="1"/>
    </xf>
    <xf numFmtId="164" fontId="11" fillId="2" borderId="1" xfId="0" applyNumberFormat="1" applyFont="1" applyFill="1" applyBorder="1" applyAlignment="1">
      <alignment horizontal="left" vertical="center" wrapText="1"/>
    </xf>
    <xf numFmtId="164" fontId="11" fillId="2" borderId="4" xfId="0" applyNumberFormat="1" applyFont="1" applyFill="1" applyBorder="1" applyAlignment="1">
      <alignment horizontal="left" vertical="center"/>
    </xf>
    <xf numFmtId="164" fontId="11" fillId="2" borderId="5" xfId="0" applyNumberFormat="1" applyFont="1" applyFill="1" applyBorder="1" applyAlignment="1">
      <alignment horizontal="left" vertical="center"/>
    </xf>
    <xf numFmtId="0" fontId="15" fillId="0" borderId="10" xfId="4" applyFont="1" applyBorder="1" applyAlignment="1">
      <alignment horizontal="center" vertical="center" wrapText="1"/>
    </xf>
    <xf numFmtId="164" fontId="11" fillId="2" borderId="1" xfId="0" applyNumberFormat="1" applyFont="1" applyFill="1" applyBorder="1" applyAlignment="1">
      <alignment horizontal="center"/>
    </xf>
    <xf numFmtId="164" fontId="10" fillId="2" borderId="1" xfId="0" applyNumberFormat="1" applyFont="1" applyFill="1" applyBorder="1"/>
    <xf numFmtId="164" fontId="4" fillId="0" borderId="4" xfId="5" applyNumberFormat="1" applyFont="1" applyBorder="1" applyAlignment="1">
      <alignment horizontal="left" vertical="center" wrapText="1"/>
    </xf>
    <xf numFmtId="164" fontId="4" fillId="0" borderId="8" xfId="5" applyNumberFormat="1" applyFont="1" applyBorder="1" applyAlignment="1">
      <alignment horizontal="left" vertical="center" wrapText="1"/>
    </xf>
    <xf numFmtId="0" fontId="4" fillId="0" borderId="4" xfId="5" applyFont="1" applyBorder="1" applyAlignment="1">
      <alignment horizontal="left" vertical="center" wrapText="1"/>
    </xf>
    <xf numFmtId="0" fontId="4" fillId="0" borderId="5" xfId="5" applyFont="1" applyBorder="1" applyAlignment="1">
      <alignment horizontal="left" vertical="center" wrapText="1"/>
    </xf>
    <xf numFmtId="0" fontId="3" fillId="0" borderId="0" xfId="4" applyFont="1" applyAlignment="1">
      <alignment horizontal="left" vertical="center" wrapText="1"/>
    </xf>
    <xf numFmtId="0" fontId="14" fillId="0" borderId="0" xfId="5" applyFont="1" applyAlignment="1">
      <alignment horizontal="center" vertical="center" wrapText="1"/>
    </xf>
    <xf numFmtId="0" fontId="4" fillId="2" borderId="1" xfId="5" applyFont="1" applyFill="1" applyBorder="1" applyAlignment="1">
      <alignment horizontal="center" vertical="center" wrapText="1"/>
    </xf>
    <xf numFmtId="166" fontId="4" fillId="2" borderId="1" xfId="5" applyNumberFormat="1" applyFont="1" applyFill="1" applyBorder="1" applyAlignment="1">
      <alignment horizontal="center" vertical="center"/>
    </xf>
    <xf numFmtId="166" fontId="16" fillId="0" borderId="1" xfId="4" applyNumberFormat="1" applyFont="1" applyBorder="1" applyAlignment="1">
      <alignment horizontal="center" vertical="center"/>
    </xf>
    <xf numFmtId="0" fontId="3" fillId="0" borderId="1" xfId="5" applyFont="1" applyBorder="1" applyAlignment="1">
      <alignment horizontal="center" vertical="center" wrapText="1"/>
    </xf>
    <xf numFmtId="0" fontId="3" fillId="0" borderId="1" xfId="4" applyFont="1" applyBorder="1" applyAlignment="1">
      <alignment horizontal="center" vertical="center" wrapText="1"/>
    </xf>
    <xf numFmtId="165" fontId="4" fillId="0" borderId="1" xfId="0" applyNumberFormat="1" applyFont="1" applyBorder="1" applyAlignment="1">
      <alignment vertical="center"/>
    </xf>
  </cellXfs>
  <cellStyles count="6">
    <cellStyle name="Normal" xfId="0" builtinId="0"/>
    <cellStyle name="Normal 2" xfId="1" xr:uid="{00000000-0005-0000-0000-000002000000}"/>
    <cellStyle name="Normal 2 2" xfId="4" xr:uid="{77130D89-C29D-45E1-BBCD-E2F39D551082}"/>
    <cellStyle name="Normal 3" xfId="2" xr:uid="{00000000-0005-0000-0000-000003000000}"/>
    <cellStyle name="Normal 3 2" xfId="5" xr:uid="{31EEECC9-D3ED-428B-8DDE-F72490AB9E02}"/>
    <cellStyle name="Normal 4" xfId="3" xr:uid="{00000000-0005-0000-0000-000004000000}"/>
  </cellStyles>
  <dxfs count="0"/>
  <tableStyles count="0" defaultTableStyle="TableStyleMedium2" defaultPivotStyle="PivotStyleLight16"/>
  <colors>
    <mruColors>
      <color rgb="FFFFCC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92"/>
  <sheetViews>
    <sheetView zoomScale="83" zoomScaleNormal="83" workbookViewId="0">
      <selection activeCell="G10" sqref="G10"/>
    </sheetView>
  </sheetViews>
  <sheetFormatPr defaultColWidth="9.42578125" defaultRowHeight="15" x14ac:dyDescent="0.25"/>
  <cols>
    <col min="1" max="1" width="11.140625" style="9" customWidth="1"/>
    <col min="2" max="2" width="85.140625" style="9" customWidth="1"/>
    <col min="3" max="3" width="15" style="10" customWidth="1"/>
    <col min="4" max="4" width="9.42578125" style="9"/>
    <col min="5" max="5" width="12.140625" style="9" customWidth="1"/>
    <col min="6" max="16384" width="9.42578125" style="9"/>
  </cols>
  <sheetData>
    <row r="1" spans="1:5" x14ac:dyDescent="0.25">
      <c r="B1" s="9" t="s">
        <v>103</v>
      </c>
    </row>
    <row r="2" spans="1:5" x14ac:dyDescent="0.25">
      <c r="B2" s="9" t="s">
        <v>292</v>
      </c>
    </row>
    <row r="3" spans="1:5" x14ac:dyDescent="0.25">
      <c r="B3" s="9" t="s">
        <v>104</v>
      </c>
    </row>
    <row r="5" spans="1:5" x14ac:dyDescent="0.25">
      <c r="A5" s="140" t="s">
        <v>284</v>
      </c>
      <c r="B5" s="140"/>
      <c r="C5" s="140"/>
    </row>
    <row r="6" spans="1:5" x14ac:dyDescent="0.25">
      <c r="C6" s="11" t="s">
        <v>261</v>
      </c>
    </row>
    <row r="7" spans="1:5" ht="45.75" customHeight="1" x14ac:dyDescent="0.25">
      <c r="A7" s="12" t="s">
        <v>50</v>
      </c>
      <c r="B7" s="13" t="s">
        <v>32</v>
      </c>
      <c r="C7" s="13" t="s">
        <v>0</v>
      </c>
    </row>
    <row r="8" spans="1:5" s="87" customFormat="1" ht="14.25" customHeight="1" x14ac:dyDescent="0.2">
      <c r="A8" s="85">
        <v>1</v>
      </c>
      <c r="B8" s="86">
        <v>2</v>
      </c>
      <c r="C8" s="86">
        <v>3</v>
      </c>
    </row>
    <row r="9" spans="1:5" x14ac:dyDescent="0.25">
      <c r="A9" s="14" t="s">
        <v>159</v>
      </c>
      <c r="B9" s="14" t="s">
        <v>54</v>
      </c>
      <c r="C9" s="15">
        <f>SUM(C10+C13+C17)</f>
        <v>73837</v>
      </c>
      <c r="E9" s="88"/>
    </row>
    <row r="10" spans="1:5" x14ac:dyDescent="0.25">
      <c r="A10" s="14" t="s">
        <v>199</v>
      </c>
      <c r="B10" s="14" t="s">
        <v>33</v>
      </c>
      <c r="C10" s="15">
        <f>SUM(C11:C11)</f>
        <v>68272</v>
      </c>
      <c r="E10" s="88"/>
    </row>
    <row r="11" spans="1:5" x14ac:dyDescent="0.25">
      <c r="A11" s="16" t="s">
        <v>200</v>
      </c>
      <c r="B11" s="16" t="s">
        <v>119</v>
      </c>
      <c r="C11" s="17">
        <v>68272</v>
      </c>
      <c r="E11" s="88"/>
    </row>
    <row r="12" spans="1:5" x14ac:dyDescent="0.25">
      <c r="A12" s="16" t="s">
        <v>201</v>
      </c>
      <c r="B12" s="18" t="s">
        <v>122</v>
      </c>
      <c r="C12" s="17">
        <v>60</v>
      </c>
      <c r="E12" s="88"/>
    </row>
    <row r="13" spans="1:5" x14ac:dyDescent="0.25">
      <c r="A13" s="14" t="s">
        <v>202</v>
      </c>
      <c r="B13" s="14" t="s">
        <v>34</v>
      </c>
      <c r="C13" s="15">
        <f>SUM(C14:C16)</f>
        <v>2565</v>
      </c>
      <c r="E13" s="88"/>
    </row>
    <row r="14" spans="1:5" x14ac:dyDescent="0.25">
      <c r="A14" s="16" t="s">
        <v>203</v>
      </c>
      <c r="B14" s="16" t="s">
        <v>35</v>
      </c>
      <c r="C14" s="17">
        <v>530</v>
      </c>
      <c r="E14" s="88"/>
    </row>
    <row r="15" spans="1:5" x14ac:dyDescent="0.25">
      <c r="A15" s="16" t="s">
        <v>204</v>
      </c>
      <c r="B15" s="16" t="s">
        <v>36</v>
      </c>
      <c r="C15" s="17">
        <v>35</v>
      </c>
      <c r="E15" s="88"/>
    </row>
    <row r="16" spans="1:5" x14ac:dyDescent="0.25">
      <c r="A16" s="16" t="s">
        <v>205</v>
      </c>
      <c r="B16" s="16" t="s">
        <v>43</v>
      </c>
      <c r="C16" s="17">
        <v>2000</v>
      </c>
      <c r="E16" s="88"/>
    </row>
    <row r="17" spans="1:5" x14ac:dyDescent="0.25">
      <c r="A17" s="14" t="s">
        <v>206</v>
      </c>
      <c r="B17" s="14" t="s">
        <v>44</v>
      </c>
      <c r="C17" s="15">
        <f>SUM(C18:C18)</f>
        <v>3000</v>
      </c>
      <c r="E17" s="88"/>
    </row>
    <row r="18" spans="1:5" x14ac:dyDescent="0.25">
      <c r="A18" s="16" t="s">
        <v>207</v>
      </c>
      <c r="B18" s="16" t="s">
        <v>37</v>
      </c>
      <c r="C18" s="17">
        <v>3000</v>
      </c>
      <c r="E18" s="88"/>
    </row>
    <row r="19" spans="1:5" x14ac:dyDescent="0.25">
      <c r="A19" s="14" t="s">
        <v>160</v>
      </c>
      <c r="B19" s="14" t="s">
        <v>55</v>
      </c>
      <c r="C19" s="15">
        <f>SUM(C20+C26+C33+C34)</f>
        <v>7713.9</v>
      </c>
      <c r="E19" s="88"/>
    </row>
    <row r="20" spans="1:5" x14ac:dyDescent="0.25">
      <c r="A20" s="14" t="s">
        <v>208</v>
      </c>
      <c r="B20" s="14" t="s">
        <v>38</v>
      </c>
      <c r="C20" s="15">
        <f>SUM(+C21+C22+C23+C24+C25)</f>
        <v>606.29999999999995</v>
      </c>
      <c r="E20" s="88"/>
    </row>
    <row r="21" spans="1:5" x14ac:dyDescent="0.25">
      <c r="A21" s="16" t="s">
        <v>209</v>
      </c>
      <c r="B21" s="16" t="s">
        <v>121</v>
      </c>
      <c r="C21" s="17">
        <v>410</v>
      </c>
      <c r="E21" s="88"/>
    </row>
    <row r="22" spans="1:5" x14ac:dyDescent="0.25">
      <c r="A22" s="16" t="s">
        <v>210</v>
      </c>
      <c r="B22" s="16" t="s">
        <v>72</v>
      </c>
      <c r="C22" s="17">
        <v>36.299999999999997</v>
      </c>
      <c r="E22" s="88"/>
    </row>
    <row r="23" spans="1:5" x14ac:dyDescent="0.25">
      <c r="A23" s="16" t="s">
        <v>211</v>
      </c>
      <c r="B23" s="19" t="s">
        <v>46</v>
      </c>
      <c r="C23" s="17">
        <v>60</v>
      </c>
      <c r="E23" s="88"/>
    </row>
    <row r="24" spans="1:5" x14ac:dyDescent="0.25">
      <c r="A24" s="16" t="s">
        <v>212</v>
      </c>
      <c r="B24" s="19" t="s">
        <v>134</v>
      </c>
      <c r="C24" s="17"/>
      <c r="E24" s="88"/>
    </row>
    <row r="25" spans="1:5" x14ac:dyDescent="0.25">
      <c r="A25" s="16" t="s">
        <v>213</v>
      </c>
      <c r="B25" s="19" t="s">
        <v>137</v>
      </c>
      <c r="C25" s="17">
        <v>100</v>
      </c>
      <c r="E25" s="88"/>
    </row>
    <row r="26" spans="1:5" x14ac:dyDescent="0.25">
      <c r="A26" s="14" t="s">
        <v>214</v>
      </c>
      <c r="B26" s="14" t="s">
        <v>39</v>
      </c>
      <c r="C26" s="15">
        <f>SUM(C27+C28+C29+C31+C32)+C30</f>
        <v>6942.5999999999995</v>
      </c>
      <c r="E26" s="88"/>
    </row>
    <row r="27" spans="1:5" ht="15" customHeight="1" x14ac:dyDescent="0.25">
      <c r="A27" s="16" t="s">
        <v>215</v>
      </c>
      <c r="B27" s="16" t="s">
        <v>76</v>
      </c>
      <c r="C27" s="17">
        <v>981.7</v>
      </c>
      <c r="E27" s="88"/>
    </row>
    <row r="28" spans="1:5" x14ac:dyDescent="0.25">
      <c r="A28" s="16" t="s">
        <v>216</v>
      </c>
      <c r="B28" s="16" t="s">
        <v>77</v>
      </c>
      <c r="C28" s="17">
        <v>971.3</v>
      </c>
      <c r="E28" s="88"/>
    </row>
    <row r="29" spans="1:5" ht="15.75" customHeight="1" x14ac:dyDescent="0.25">
      <c r="A29" s="16" t="s">
        <v>217</v>
      </c>
      <c r="B29" s="16" t="s">
        <v>40</v>
      </c>
      <c r="C29" s="17">
        <v>2043.5999999999997</v>
      </c>
      <c r="E29" s="88"/>
    </row>
    <row r="30" spans="1:5" ht="16.149999999999999" customHeight="1" x14ac:dyDescent="0.25">
      <c r="A30" s="16" t="s">
        <v>218</v>
      </c>
      <c r="B30" s="20" t="s">
        <v>124</v>
      </c>
      <c r="C30" s="17">
        <v>100</v>
      </c>
      <c r="E30" s="88"/>
    </row>
    <row r="31" spans="1:5" ht="15.75" customHeight="1" x14ac:dyDescent="0.25">
      <c r="A31" s="16" t="s">
        <v>219</v>
      </c>
      <c r="B31" s="16" t="s">
        <v>41</v>
      </c>
      <c r="C31" s="17">
        <v>78</v>
      </c>
      <c r="E31" s="88"/>
    </row>
    <row r="32" spans="1:5" x14ac:dyDescent="0.25">
      <c r="A32" s="16" t="s">
        <v>220</v>
      </c>
      <c r="B32" s="16" t="s">
        <v>45</v>
      </c>
      <c r="C32" s="17">
        <v>2768</v>
      </c>
      <c r="E32" s="88"/>
    </row>
    <row r="33" spans="1:5" x14ac:dyDescent="0.25">
      <c r="A33" s="14" t="s">
        <v>221</v>
      </c>
      <c r="B33" s="14" t="s">
        <v>107</v>
      </c>
      <c r="C33" s="15">
        <v>4</v>
      </c>
      <c r="E33" s="88"/>
    </row>
    <row r="34" spans="1:5" x14ac:dyDescent="0.25">
      <c r="A34" s="14" t="s">
        <v>222</v>
      </c>
      <c r="B34" s="14" t="s">
        <v>285</v>
      </c>
      <c r="C34" s="42">
        <v>161</v>
      </c>
      <c r="E34" s="88"/>
    </row>
    <row r="35" spans="1:5" ht="19.5" customHeight="1" x14ac:dyDescent="0.25">
      <c r="A35" s="14" t="s">
        <v>161</v>
      </c>
      <c r="B35" s="22" t="s">
        <v>56</v>
      </c>
      <c r="C35" s="15">
        <f>SUM(C36)</f>
        <v>134</v>
      </c>
      <c r="E35" s="88"/>
    </row>
    <row r="36" spans="1:5" x14ac:dyDescent="0.25">
      <c r="A36" s="14" t="s">
        <v>223</v>
      </c>
      <c r="B36" s="22" t="s">
        <v>47</v>
      </c>
      <c r="C36" s="15">
        <f>SUM(C38+C37)</f>
        <v>134</v>
      </c>
      <c r="E36" s="88"/>
    </row>
    <row r="37" spans="1:5" x14ac:dyDescent="0.25">
      <c r="A37" s="16" t="s">
        <v>224</v>
      </c>
      <c r="B37" s="19" t="s">
        <v>135</v>
      </c>
      <c r="C37" s="17">
        <v>99</v>
      </c>
      <c r="E37" s="88"/>
    </row>
    <row r="38" spans="1:5" x14ac:dyDescent="0.25">
      <c r="A38" s="16" t="s">
        <v>225</v>
      </c>
      <c r="B38" s="19" t="s">
        <v>75</v>
      </c>
      <c r="C38" s="17">
        <v>35</v>
      </c>
      <c r="E38" s="88"/>
    </row>
    <row r="39" spans="1:5" x14ac:dyDescent="0.25">
      <c r="A39" s="14" t="s">
        <v>162</v>
      </c>
      <c r="B39" s="14" t="s">
        <v>57</v>
      </c>
      <c r="C39" s="15">
        <f>SUM(+C40)</f>
        <v>53701.534999999996</v>
      </c>
      <c r="E39" s="88"/>
    </row>
    <row r="40" spans="1:5" x14ac:dyDescent="0.25">
      <c r="A40" s="14" t="s">
        <v>226</v>
      </c>
      <c r="B40" s="14" t="s">
        <v>79</v>
      </c>
      <c r="C40" s="15">
        <f>SUM(C41)+C70</f>
        <v>53701.534999999996</v>
      </c>
      <c r="E40" s="88"/>
    </row>
    <row r="41" spans="1:5" x14ac:dyDescent="0.25">
      <c r="A41" s="23" t="s">
        <v>227</v>
      </c>
      <c r="B41" s="16" t="s">
        <v>286</v>
      </c>
      <c r="C41" s="17">
        <f>SUM(C42+C66+C67+C68+C69)</f>
        <v>48874.442999999999</v>
      </c>
      <c r="E41" s="88"/>
    </row>
    <row r="42" spans="1:5" x14ac:dyDescent="0.25">
      <c r="A42" s="16" t="s">
        <v>228</v>
      </c>
      <c r="B42" s="18" t="s">
        <v>287</v>
      </c>
      <c r="C42" s="17">
        <f>SUM(C43:C65)</f>
        <v>8159.4090000000006</v>
      </c>
      <c r="E42" s="88"/>
    </row>
    <row r="43" spans="1:5" x14ac:dyDescent="0.25">
      <c r="A43" s="16" t="s">
        <v>229</v>
      </c>
      <c r="B43" s="24" t="s">
        <v>82</v>
      </c>
      <c r="C43" s="17">
        <v>0.7</v>
      </c>
      <c r="E43" s="88"/>
    </row>
    <row r="44" spans="1:5" x14ac:dyDescent="0.25">
      <c r="A44" s="16" t="s">
        <v>230</v>
      </c>
      <c r="B44" s="24" t="s">
        <v>83</v>
      </c>
      <c r="C44" s="17">
        <v>78.599999999999994</v>
      </c>
      <c r="E44" s="88"/>
    </row>
    <row r="45" spans="1:5" x14ac:dyDescent="0.25">
      <c r="A45" s="16" t="s">
        <v>231</v>
      </c>
      <c r="B45" s="24" t="s">
        <v>84</v>
      </c>
      <c r="C45" s="17">
        <v>9</v>
      </c>
      <c r="E45" s="88"/>
    </row>
    <row r="46" spans="1:5" x14ac:dyDescent="0.25">
      <c r="A46" s="16" t="s">
        <v>232</v>
      </c>
      <c r="B46" s="24" t="s">
        <v>85</v>
      </c>
      <c r="C46" s="17">
        <v>418</v>
      </c>
      <c r="E46" s="88"/>
    </row>
    <row r="47" spans="1:5" x14ac:dyDescent="0.25">
      <c r="A47" s="16" t="s">
        <v>233</v>
      </c>
      <c r="B47" s="24" t="s">
        <v>86</v>
      </c>
      <c r="C47" s="17">
        <v>35.5</v>
      </c>
      <c r="E47" s="88"/>
    </row>
    <row r="48" spans="1:5" x14ac:dyDescent="0.25">
      <c r="A48" s="16" t="s">
        <v>234</v>
      </c>
      <c r="B48" s="24" t="s">
        <v>87</v>
      </c>
      <c r="C48" s="17">
        <v>1648.5</v>
      </c>
      <c r="E48" s="88"/>
    </row>
    <row r="49" spans="1:5" x14ac:dyDescent="0.25">
      <c r="A49" s="16" t="s">
        <v>235</v>
      </c>
      <c r="B49" s="24" t="s">
        <v>88</v>
      </c>
      <c r="C49" s="17">
        <v>3322</v>
      </c>
      <c r="E49" s="88"/>
    </row>
    <row r="50" spans="1:5" x14ac:dyDescent="0.25">
      <c r="A50" s="16" t="s">
        <v>236</v>
      </c>
      <c r="B50" s="24" t="s">
        <v>101</v>
      </c>
      <c r="C50" s="25">
        <v>23</v>
      </c>
      <c r="E50" s="88"/>
    </row>
    <row r="51" spans="1:5" x14ac:dyDescent="0.25">
      <c r="A51" s="16" t="s">
        <v>237</v>
      </c>
      <c r="B51" s="24" t="s">
        <v>89</v>
      </c>
      <c r="C51" s="17">
        <v>215.4</v>
      </c>
      <c r="E51" s="88"/>
    </row>
    <row r="52" spans="1:5" x14ac:dyDescent="0.25">
      <c r="A52" s="16" t="s">
        <v>238</v>
      </c>
      <c r="B52" s="24" t="s">
        <v>90</v>
      </c>
      <c r="C52" s="17">
        <v>681.82</v>
      </c>
      <c r="E52" s="88"/>
    </row>
    <row r="53" spans="1:5" x14ac:dyDescent="0.25">
      <c r="A53" s="16" t="s">
        <v>239</v>
      </c>
      <c r="B53" s="24" t="s">
        <v>91</v>
      </c>
      <c r="C53" s="17">
        <v>4.5</v>
      </c>
      <c r="E53" s="88"/>
    </row>
    <row r="54" spans="1:5" x14ac:dyDescent="0.25">
      <c r="A54" s="16" t="s">
        <v>240</v>
      </c>
      <c r="B54" s="24" t="s">
        <v>92</v>
      </c>
      <c r="C54" s="17">
        <v>36.5</v>
      </c>
      <c r="E54" s="88"/>
    </row>
    <row r="55" spans="1:5" x14ac:dyDescent="0.25">
      <c r="A55" s="16" t="s">
        <v>241</v>
      </c>
      <c r="B55" s="24" t="s">
        <v>93</v>
      </c>
      <c r="C55" s="17">
        <v>6.24</v>
      </c>
      <c r="E55" s="88"/>
    </row>
    <row r="56" spans="1:5" x14ac:dyDescent="0.25">
      <c r="A56" s="16" t="s">
        <v>242</v>
      </c>
      <c r="B56" s="24" t="s">
        <v>288</v>
      </c>
      <c r="C56" s="17">
        <v>1</v>
      </c>
      <c r="E56" s="88"/>
    </row>
    <row r="57" spans="1:5" ht="15" customHeight="1" x14ac:dyDescent="0.25">
      <c r="A57" s="16" t="s">
        <v>243</v>
      </c>
      <c r="B57" s="24" t="s">
        <v>97</v>
      </c>
      <c r="C57" s="17">
        <v>85.7</v>
      </c>
      <c r="E57" s="88"/>
    </row>
    <row r="58" spans="1:5" ht="15" customHeight="1" x14ac:dyDescent="0.25">
      <c r="A58" s="16" t="s">
        <v>244</v>
      </c>
      <c r="B58" s="24" t="s">
        <v>98</v>
      </c>
      <c r="C58" s="17">
        <v>900.1</v>
      </c>
      <c r="E58" s="88"/>
    </row>
    <row r="59" spans="1:5" ht="30" x14ac:dyDescent="0.25">
      <c r="A59" s="16" t="s">
        <v>245</v>
      </c>
      <c r="B59" s="26" t="s">
        <v>126</v>
      </c>
      <c r="C59" s="17">
        <v>5.3</v>
      </c>
      <c r="E59" s="88"/>
    </row>
    <row r="60" spans="1:5" x14ac:dyDescent="0.25">
      <c r="A60" s="16" t="s">
        <v>246</v>
      </c>
      <c r="B60" s="24" t="s">
        <v>94</v>
      </c>
      <c r="C60" s="17">
        <v>242.6</v>
      </c>
      <c r="E60" s="88"/>
    </row>
    <row r="61" spans="1:5" ht="33" customHeight="1" x14ac:dyDescent="0.25">
      <c r="A61" s="16" t="s">
        <v>247</v>
      </c>
      <c r="B61" s="26" t="s">
        <v>95</v>
      </c>
      <c r="C61" s="17">
        <v>293</v>
      </c>
      <c r="E61" s="88"/>
    </row>
    <row r="62" spans="1:5" ht="33" customHeight="1" x14ac:dyDescent="0.25">
      <c r="A62" s="16" t="s">
        <v>248</v>
      </c>
      <c r="B62" s="26" t="s">
        <v>142</v>
      </c>
      <c r="C62" s="17">
        <v>66.456000000000003</v>
      </c>
      <c r="E62" s="88"/>
    </row>
    <row r="63" spans="1:5" x14ac:dyDescent="0.25">
      <c r="A63" s="16" t="s">
        <v>249</v>
      </c>
      <c r="B63" s="24" t="s">
        <v>100</v>
      </c>
      <c r="C63" s="17">
        <v>15.72</v>
      </c>
      <c r="E63" s="88"/>
    </row>
    <row r="64" spans="1:5" x14ac:dyDescent="0.25">
      <c r="A64" s="16" t="s">
        <v>250</v>
      </c>
      <c r="B64" s="24" t="s">
        <v>96</v>
      </c>
      <c r="C64" s="17">
        <v>30.5</v>
      </c>
      <c r="E64" s="88"/>
    </row>
    <row r="65" spans="1:5" ht="33" customHeight="1" x14ac:dyDescent="0.25">
      <c r="A65" s="16" t="s">
        <v>251</v>
      </c>
      <c r="B65" s="27" t="s">
        <v>138</v>
      </c>
      <c r="C65" s="17">
        <v>39.273000000000003</v>
      </c>
      <c r="E65" s="88"/>
    </row>
    <row r="66" spans="1:5" ht="15" customHeight="1" x14ac:dyDescent="0.25">
      <c r="A66" s="16" t="s">
        <v>252</v>
      </c>
      <c r="B66" s="18" t="s">
        <v>102</v>
      </c>
      <c r="C66" s="17">
        <v>32560.9</v>
      </c>
      <c r="E66" s="88"/>
    </row>
    <row r="67" spans="1:5" ht="15" customHeight="1" x14ac:dyDescent="0.25">
      <c r="A67" s="16" t="s">
        <v>253</v>
      </c>
      <c r="B67" s="18" t="s">
        <v>289</v>
      </c>
      <c r="C67" s="17">
        <v>849.2</v>
      </c>
      <c r="E67" s="88"/>
    </row>
    <row r="68" spans="1:5" ht="33" customHeight="1" x14ac:dyDescent="0.25">
      <c r="A68" s="16" t="s">
        <v>254</v>
      </c>
      <c r="B68" s="18" t="s">
        <v>290</v>
      </c>
      <c r="C68" s="17">
        <v>3123.9</v>
      </c>
      <c r="E68" s="88"/>
    </row>
    <row r="69" spans="1:5" ht="15" customHeight="1" x14ac:dyDescent="0.25">
      <c r="A69" s="16" t="s">
        <v>255</v>
      </c>
      <c r="B69" s="18" t="s">
        <v>291</v>
      </c>
      <c r="C69" s="17">
        <v>4181.0339999999997</v>
      </c>
      <c r="E69" s="88"/>
    </row>
    <row r="70" spans="1:5" ht="15" customHeight="1" x14ac:dyDescent="0.25">
      <c r="A70" s="16" t="s">
        <v>256</v>
      </c>
      <c r="B70" s="16" t="s">
        <v>80</v>
      </c>
      <c r="C70" s="17">
        <f>SUM(C71:C72)</f>
        <v>4827.0919999999996</v>
      </c>
      <c r="E70" s="88"/>
    </row>
    <row r="71" spans="1:5" ht="31.5" customHeight="1" x14ac:dyDescent="0.25">
      <c r="A71" s="16" t="s">
        <v>257</v>
      </c>
      <c r="B71" s="18" t="s">
        <v>99</v>
      </c>
      <c r="C71" s="17">
        <v>2843.2</v>
      </c>
      <c r="E71" s="88"/>
    </row>
    <row r="72" spans="1:5" ht="15" customHeight="1" x14ac:dyDescent="0.25">
      <c r="A72" s="16" t="s">
        <v>258</v>
      </c>
      <c r="B72" s="18" t="s">
        <v>105</v>
      </c>
      <c r="C72" s="17">
        <v>1983.8920000000001</v>
      </c>
      <c r="E72" s="88"/>
    </row>
    <row r="73" spans="1:5" x14ac:dyDescent="0.25">
      <c r="A73" s="14" t="s">
        <v>163</v>
      </c>
      <c r="B73" s="28" t="s">
        <v>298</v>
      </c>
      <c r="C73" s="15">
        <f>SUM(C9+C19+C35+C39)</f>
        <v>135386.435</v>
      </c>
      <c r="E73" s="88"/>
    </row>
    <row r="74" spans="1:5" x14ac:dyDescent="0.25">
      <c r="A74" s="14" t="s">
        <v>164</v>
      </c>
      <c r="B74" s="14" t="s">
        <v>299</v>
      </c>
      <c r="C74" s="15">
        <f>C75+C79</f>
        <v>6282.6930000000002</v>
      </c>
      <c r="E74" s="88"/>
    </row>
    <row r="75" spans="1:5" x14ac:dyDescent="0.25">
      <c r="A75" s="14" t="s">
        <v>259</v>
      </c>
      <c r="B75" s="14" t="s">
        <v>300</v>
      </c>
      <c r="C75" s="15">
        <f>SUM(C76:C78)</f>
        <v>3682.6930000000002</v>
      </c>
      <c r="E75" s="88"/>
    </row>
    <row r="76" spans="1:5" x14ac:dyDescent="0.25">
      <c r="A76" s="16" t="s">
        <v>301</v>
      </c>
      <c r="B76" s="134" t="s">
        <v>139</v>
      </c>
      <c r="C76" s="17">
        <v>1534.3020000000004</v>
      </c>
      <c r="E76" s="88"/>
    </row>
    <row r="77" spans="1:5" x14ac:dyDescent="0.25">
      <c r="A77" s="16" t="s">
        <v>302</v>
      </c>
      <c r="B77" s="134" t="s">
        <v>140</v>
      </c>
      <c r="C77" s="17">
        <v>134.88200000000001</v>
      </c>
      <c r="E77" s="88"/>
    </row>
    <row r="78" spans="1:5" x14ac:dyDescent="0.25">
      <c r="A78" s="16" t="s">
        <v>303</v>
      </c>
      <c r="B78" s="134" t="s">
        <v>141</v>
      </c>
      <c r="C78" s="17">
        <v>2013.509</v>
      </c>
      <c r="E78" s="88"/>
    </row>
    <row r="79" spans="1:5" x14ac:dyDescent="0.25">
      <c r="A79" s="14" t="s">
        <v>260</v>
      </c>
      <c r="B79" s="14" t="s">
        <v>304</v>
      </c>
      <c r="C79" s="15">
        <v>2600</v>
      </c>
      <c r="E79" s="88"/>
    </row>
    <row r="80" spans="1:5" x14ac:dyDescent="0.25">
      <c r="A80" s="14" t="s">
        <v>165</v>
      </c>
      <c r="B80" s="28" t="s">
        <v>81</v>
      </c>
      <c r="C80" s="15">
        <f>SUM(C73+C75+C79)</f>
        <v>141669.128</v>
      </c>
      <c r="E80" s="88"/>
    </row>
    <row r="81" spans="2:14" ht="30" customHeight="1" x14ac:dyDescent="0.25">
      <c r="B81" s="89" t="s">
        <v>133</v>
      </c>
      <c r="C81" s="90"/>
      <c r="D81" s="90"/>
      <c r="E81" s="90"/>
      <c r="F81" s="90"/>
      <c r="G81" s="90"/>
      <c r="H81" s="90"/>
      <c r="I81" s="90"/>
      <c r="J81" s="90"/>
      <c r="K81" s="90"/>
      <c r="L81" s="90"/>
      <c r="M81" s="90"/>
      <c r="N81" s="90"/>
    </row>
    <row r="82" spans="2:14" x14ac:dyDescent="0.25">
      <c r="C82" s="21"/>
    </row>
    <row r="83" spans="2:14" x14ac:dyDescent="0.25">
      <c r="C83" s="9"/>
    </row>
    <row r="84" spans="2:14" x14ac:dyDescent="0.25">
      <c r="C84" s="9"/>
    </row>
    <row r="85" spans="2:14" x14ac:dyDescent="0.25">
      <c r="C85" s="9"/>
    </row>
    <row r="86" spans="2:14" x14ac:dyDescent="0.25">
      <c r="C86" s="9"/>
    </row>
    <row r="87" spans="2:14" x14ac:dyDescent="0.25">
      <c r="C87" s="9"/>
    </row>
    <row r="88" spans="2:14" x14ac:dyDescent="0.25">
      <c r="C88" s="9"/>
    </row>
    <row r="89" spans="2:14" x14ac:dyDescent="0.25">
      <c r="C89" s="9"/>
    </row>
    <row r="90" spans="2:14" x14ac:dyDescent="0.25">
      <c r="C90" s="9"/>
    </row>
    <row r="91" spans="2:14" x14ac:dyDescent="0.25">
      <c r="C91" s="9"/>
    </row>
    <row r="92" spans="2:14" x14ac:dyDescent="0.25">
      <c r="C92" s="9"/>
    </row>
  </sheetData>
  <mergeCells count="1">
    <mergeCell ref="A5:C5"/>
  </mergeCells>
  <phoneticPr fontId="7" type="noConversion"/>
  <printOptions horizontalCentered="1"/>
  <pageMargins left="0.78740157480314965" right="0.19685039370078741" top="0.78740157480314965" bottom="0.39370078740157483" header="0" footer="0"/>
  <pageSetup paperSize="9" scale="80" orientation="portrait" cellComments="atEnd" r:id="rId1"/>
  <ignoredErrors>
    <ignoredError sqref="C75 C42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36C32E-9731-4AE2-B11B-9D7E55FA9B05}">
  <dimension ref="A1:G78"/>
  <sheetViews>
    <sheetView topLeftCell="A40" zoomScaleNormal="100" workbookViewId="0">
      <selection activeCell="J58" sqref="J58"/>
    </sheetView>
  </sheetViews>
  <sheetFormatPr defaultColWidth="9.42578125" defaultRowHeight="12.75" x14ac:dyDescent="0.2"/>
  <cols>
    <col min="1" max="1" width="3.42578125" style="111" customWidth="1"/>
    <col min="2" max="2" width="44.140625" style="111" customWidth="1"/>
    <col min="3" max="5" width="10.5703125" style="111" customWidth="1"/>
    <col min="6" max="6" width="13.5703125" style="111" customWidth="1"/>
    <col min="7" max="16384" width="9.42578125" style="111"/>
  </cols>
  <sheetData>
    <row r="1" spans="1:6" s="113" customFormat="1" ht="13.35" customHeight="1" x14ac:dyDescent="0.2">
      <c r="D1" s="141" t="s">
        <v>293</v>
      </c>
      <c r="E1" s="141"/>
      <c r="F1" s="141"/>
    </row>
    <row r="2" spans="1:6" s="113" customFormat="1" x14ac:dyDescent="0.2">
      <c r="D2" s="141"/>
      <c r="E2" s="141"/>
      <c r="F2" s="141"/>
    </row>
    <row r="3" spans="1:6" s="113" customFormat="1" x14ac:dyDescent="0.2">
      <c r="D3" s="141"/>
      <c r="E3" s="141"/>
      <c r="F3" s="141"/>
    </row>
    <row r="4" spans="1:6" s="113" customFormat="1" ht="44.85" customHeight="1" x14ac:dyDescent="0.2">
      <c r="A4" s="142" t="s">
        <v>267</v>
      </c>
      <c r="B4" s="142"/>
      <c r="C4" s="142"/>
      <c r="D4" s="142"/>
      <c r="E4" s="142"/>
      <c r="F4" s="142"/>
    </row>
    <row r="5" spans="1:6" s="113" customFormat="1" x14ac:dyDescent="0.2">
      <c r="F5" s="114" t="s">
        <v>261</v>
      </c>
    </row>
    <row r="6" spans="1:6" s="113" customFormat="1" ht="21.6" customHeight="1" x14ac:dyDescent="0.2">
      <c r="A6" s="143" t="s">
        <v>50</v>
      </c>
      <c r="B6" s="143" t="s">
        <v>306</v>
      </c>
      <c r="C6" s="146" t="s">
        <v>125</v>
      </c>
      <c r="D6" s="149" t="s">
        <v>155</v>
      </c>
      <c r="E6" s="150"/>
      <c r="F6" s="151"/>
    </row>
    <row r="7" spans="1:6" s="113" customFormat="1" ht="13.35" customHeight="1" x14ac:dyDescent="0.2">
      <c r="A7" s="144"/>
      <c r="B7" s="145"/>
      <c r="C7" s="147"/>
      <c r="D7" s="143" t="s">
        <v>76</v>
      </c>
      <c r="E7" s="146" t="s">
        <v>77</v>
      </c>
      <c r="F7" s="146" t="s">
        <v>40</v>
      </c>
    </row>
    <row r="8" spans="1:6" s="113" customFormat="1" ht="71.45" customHeight="1" x14ac:dyDescent="0.2">
      <c r="A8" s="144"/>
      <c r="B8" s="145"/>
      <c r="C8" s="148"/>
      <c r="D8" s="143"/>
      <c r="E8" s="148"/>
      <c r="F8" s="148"/>
    </row>
    <row r="9" spans="1:6" s="113" customFormat="1" ht="10.5" customHeight="1" x14ac:dyDescent="0.2">
      <c r="A9" s="116">
        <v>1</v>
      </c>
      <c r="B9" s="116">
        <v>2</v>
      </c>
      <c r="C9" s="116">
        <v>3</v>
      </c>
      <c r="D9" s="116">
        <v>4</v>
      </c>
      <c r="E9" s="116">
        <v>5</v>
      </c>
      <c r="F9" s="116">
        <v>6</v>
      </c>
    </row>
    <row r="10" spans="1:6" ht="20.100000000000001" customHeight="1" x14ac:dyDescent="0.2">
      <c r="A10" s="157" t="s">
        <v>296</v>
      </c>
      <c r="B10" s="158"/>
      <c r="C10" s="132">
        <f>SUM(C11:C60)</f>
        <v>2608.6000000000004</v>
      </c>
      <c r="D10" s="132">
        <f>SUM(D11:D60)</f>
        <v>809.6</v>
      </c>
      <c r="E10" s="132">
        <f>SUM(E11:E60)</f>
        <v>126.09999999999998</v>
      </c>
      <c r="F10" s="132">
        <f>SUM(F11:F60)</f>
        <v>1672.8999999999996</v>
      </c>
    </row>
    <row r="11" spans="1:6" ht="13.35" customHeight="1" x14ac:dyDescent="0.2">
      <c r="A11" s="115" t="s">
        <v>159</v>
      </c>
      <c r="B11" s="94" t="s">
        <v>2</v>
      </c>
      <c r="C11" s="120">
        <f t="shared" ref="C11:C29" si="0">SUM(D11+E11+F11)</f>
        <v>15</v>
      </c>
      <c r="D11" s="2">
        <v>14</v>
      </c>
      <c r="E11" s="2">
        <v>1</v>
      </c>
      <c r="F11" s="2"/>
    </row>
    <row r="12" spans="1:6" ht="13.35" customHeight="1" x14ac:dyDescent="0.2">
      <c r="A12" s="115" t="s">
        <v>160</v>
      </c>
      <c r="B12" s="94" t="s">
        <v>60</v>
      </c>
      <c r="C12" s="120">
        <f t="shared" si="0"/>
        <v>29</v>
      </c>
      <c r="D12" s="2">
        <v>29</v>
      </c>
      <c r="E12" s="2"/>
      <c r="F12" s="2"/>
    </row>
    <row r="13" spans="1:6" ht="13.35" customHeight="1" x14ac:dyDescent="0.2">
      <c r="A13" s="115" t="s">
        <v>161</v>
      </c>
      <c r="B13" s="94" t="s">
        <v>127</v>
      </c>
      <c r="C13" s="120">
        <f t="shared" si="0"/>
        <v>5</v>
      </c>
      <c r="D13" s="2">
        <v>1</v>
      </c>
      <c r="E13" s="2">
        <v>4</v>
      </c>
      <c r="F13" s="2"/>
    </row>
    <row r="14" spans="1:6" ht="13.35" customHeight="1" x14ac:dyDescent="0.2">
      <c r="A14" s="115" t="s">
        <v>162</v>
      </c>
      <c r="B14" s="94" t="s">
        <v>3</v>
      </c>
      <c r="C14" s="120">
        <f t="shared" si="0"/>
        <v>90</v>
      </c>
      <c r="D14" s="2">
        <v>30</v>
      </c>
      <c r="E14" s="2">
        <v>60</v>
      </c>
      <c r="F14" s="2"/>
    </row>
    <row r="15" spans="1:6" ht="13.35" customHeight="1" x14ac:dyDescent="0.2">
      <c r="A15" s="115" t="s">
        <v>163</v>
      </c>
      <c r="B15" s="94" t="s">
        <v>17</v>
      </c>
      <c r="C15" s="120">
        <f t="shared" si="0"/>
        <v>0.6</v>
      </c>
      <c r="D15" s="2">
        <v>0.6</v>
      </c>
      <c r="E15" s="2"/>
      <c r="F15" s="2"/>
    </row>
    <row r="16" spans="1:6" ht="13.35" customHeight="1" x14ac:dyDescent="0.2">
      <c r="A16" s="115" t="s">
        <v>164</v>
      </c>
      <c r="B16" s="94" t="s">
        <v>18</v>
      </c>
      <c r="C16" s="120">
        <f t="shared" si="0"/>
        <v>3.9</v>
      </c>
      <c r="D16" s="2">
        <v>3.9</v>
      </c>
      <c r="E16" s="2"/>
      <c r="F16" s="2"/>
    </row>
    <row r="17" spans="1:6" ht="13.35" customHeight="1" x14ac:dyDescent="0.2">
      <c r="A17" s="115" t="s">
        <v>165</v>
      </c>
      <c r="B17" s="94" t="s">
        <v>19</v>
      </c>
      <c r="C17" s="120">
        <f t="shared" si="0"/>
        <v>2.1</v>
      </c>
      <c r="D17" s="2">
        <v>1.3</v>
      </c>
      <c r="E17" s="2">
        <v>0.8</v>
      </c>
      <c r="F17" s="2"/>
    </row>
    <row r="18" spans="1:6" ht="13.35" customHeight="1" x14ac:dyDescent="0.2">
      <c r="A18" s="115" t="s">
        <v>166</v>
      </c>
      <c r="B18" s="94" t="s">
        <v>20</v>
      </c>
      <c r="C18" s="120">
        <f t="shared" si="0"/>
        <v>4.0999999999999996</v>
      </c>
      <c r="D18" s="2">
        <v>4</v>
      </c>
      <c r="E18" s="2">
        <v>0.1</v>
      </c>
      <c r="F18" s="2"/>
    </row>
    <row r="19" spans="1:6" ht="13.35" customHeight="1" x14ac:dyDescent="0.2">
      <c r="A19" s="115" t="s">
        <v>167</v>
      </c>
      <c r="B19" s="94" t="s">
        <v>21</v>
      </c>
      <c r="C19" s="120">
        <f t="shared" si="0"/>
        <v>7</v>
      </c>
      <c r="D19" s="2">
        <v>6</v>
      </c>
      <c r="E19" s="2">
        <v>1</v>
      </c>
      <c r="F19" s="2"/>
    </row>
    <row r="20" spans="1:6" ht="13.35" customHeight="1" x14ac:dyDescent="0.2">
      <c r="A20" s="115" t="s">
        <v>168</v>
      </c>
      <c r="B20" s="94" t="s">
        <v>22</v>
      </c>
      <c r="C20" s="120">
        <f t="shared" si="0"/>
        <v>1.8</v>
      </c>
      <c r="D20" s="2">
        <v>1.8</v>
      </c>
      <c r="E20" s="2"/>
      <c r="F20" s="2"/>
    </row>
    <row r="21" spans="1:6" ht="13.35" customHeight="1" x14ac:dyDescent="0.2">
      <c r="A21" s="115" t="s">
        <v>169</v>
      </c>
      <c r="B21" s="94" t="s">
        <v>23</v>
      </c>
      <c r="C21" s="120">
        <f t="shared" si="0"/>
        <v>2</v>
      </c>
      <c r="D21" s="2">
        <v>2</v>
      </c>
      <c r="E21" s="2"/>
      <c r="F21" s="2"/>
    </row>
    <row r="22" spans="1:6" ht="13.35" customHeight="1" x14ac:dyDescent="0.2">
      <c r="A22" s="117" t="s">
        <v>170</v>
      </c>
      <c r="B22" s="5" t="s">
        <v>62</v>
      </c>
      <c r="C22" s="120">
        <f t="shared" si="0"/>
        <v>88.9</v>
      </c>
      <c r="D22" s="2"/>
      <c r="E22" s="2"/>
      <c r="F22" s="2">
        <v>88.9</v>
      </c>
    </row>
    <row r="23" spans="1:6" ht="13.35" customHeight="1" x14ac:dyDescent="0.2">
      <c r="A23" s="117" t="s">
        <v>171</v>
      </c>
      <c r="B23" s="5" t="s">
        <v>63</v>
      </c>
      <c r="C23" s="120">
        <f t="shared" si="0"/>
        <v>152.1</v>
      </c>
      <c r="D23" s="2"/>
      <c r="E23" s="2"/>
      <c r="F23" s="2">
        <v>152.1</v>
      </c>
    </row>
    <row r="24" spans="1:6" ht="13.35" customHeight="1" x14ac:dyDescent="0.2">
      <c r="A24" s="117" t="s">
        <v>172</v>
      </c>
      <c r="B24" s="5" t="s">
        <v>110</v>
      </c>
      <c r="C24" s="120">
        <f t="shared" si="0"/>
        <v>119.8</v>
      </c>
      <c r="D24" s="2"/>
      <c r="E24" s="2">
        <v>0.3</v>
      </c>
      <c r="F24" s="2">
        <v>119.5</v>
      </c>
    </row>
    <row r="25" spans="1:6" ht="13.35" customHeight="1" x14ac:dyDescent="0.2">
      <c r="A25" s="117" t="s">
        <v>173</v>
      </c>
      <c r="B25" s="5" t="s">
        <v>64</v>
      </c>
      <c r="C25" s="120">
        <f t="shared" si="0"/>
        <v>137.1</v>
      </c>
      <c r="D25" s="2"/>
      <c r="E25" s="2"/>
      <c r="F25" s="2">
        <v>137.1</v>
      </c>
    </row>
    <row r="26" spans="1:6" ht="13.35" customHeight="1" x14ac:dyDescent="0.2">
      <c r="A26" s="117" t="s">
        <v>174</v>
      </c>
      <c r="B26" s="5" t="s">
        <v>65</v>
      </c>
      <c r="C26" s="120">
        <f t="shared" si="0"/>
        <v>134</v>
      </c>
      <c r="D26" s="2"/>
      <c r="E26" s="2"/>
      <c r="F26" s="2">
        <v>134</v>
      </c>
    </row>
    <row r="27" spans="1:6" ht="13.35" customHeight="1" x14ac:dyDescent="0.2">
      <c r="A27" s="117" t="s">
        <v>175</v>
      </c>
      <c r="B27" s="5" t="s">
        <v>109</v>
      </c>
      <c r="C27" s="120">
        <f t="shared" si="0"/>
        <v>92.2</v>
      </c>
      <c r="D27" s="2"/>
      <c r="E27" s="2"/>
      <c r="F27" s="2">
        <v>92.2</v>
      </c>
    </row>
    <row r="28" spans="1:6" ht="13.35" customHeight="1" x14ac:dyDescent="0.2">
      <c r="A28" s="117" t="s">
        <v>176</v>
      </c>
      <c r="B28" s="5" t="s">
        <v>67</v>
      </c>
      <c r="C28" s="120">
        <f t="shared" si="0"/>
        <v>99.2</v>
      </c>
      <c r="D28" s="2"/>
      <c r="E28" s="2"/>
      <c r="F28" s="2">
        <v>99.2</v>
      </c>
    </row>
    <row r="29" spans="1:6" ht="13.35" customHeight="1" x14ac:dyDescent="0.2">
      <c r="A29" s="117" t="s">
        <v>177</v>
      </c>
      <c r="B29" s="5" t="s">
        <v>68</v>
      </c>
      <c r="C29" s="120">
        <f t="shared" si="0"/>
        <v>106</v>
      </c>
      <c r="D29" s="2"/>
      <c r="E29" s="2"/>
      <c r="F29" s="2">
        <v>106</v>
      </c>
    </row>
    <row r="30" spans="1:6" ht="13.35" customHeight="1" x14ac:dyDescent="0.2">
      <c r="A30" s="117" t="s">
        <v>178</v>
      </c>
      <c r="B30" s="5" t="s">
        <v>69</v>
      </c>
      <c r="C30" s="120">
        <f>SUM(D30+E30+F30)</f>
        <v>67.5</v>
      </c>
      <c r="D30" s="3"/>
      <c r="E30" s="3"/>
      <c r="F30" s="3">
        <v>67.5</v>
      </c>
    </row>
    <row r="31" spans="1:6" ht="13.35" customHeight="1" x14ac:dyDescent="0.2">
      <c r="A31" s="117" t="s">
        <v>179</v>
      </c>
      <c r="B31" s="5" t="s">
        <v>70</v>
      </c>
      <c r="C31" s="120">
        <f t="shared" ref="C31:C62" si="1">SUM(D31+E31+F31)</f>
        <v>75.400000000000006</v>
      </c>
      <c r="D31" s="3"/>
      <c r="E31" s="3"/>
      <c r="F31" s="3">
        <v>75.400000000000006</v>
      </c>
    </row>
    <row r="32" spans="1:6" ht="13.35" customHeight="1" x14ac:dyDescent="0.2">
      <c r="A32" s="117" t="s">
        <v>180</v>
      </c>
      <c r="B32" s="5" t="s">
        <v>53</v>
      </c>
      <c r="C32" s="120">
        <f t="shared" si="1"/>
        <v>60</v>
      </c>
      <c r="D32" s="3"/>
      <c r="E32" s="3"/>
      <c r="F32" s="3">
        <v>60</v>
      </c>
    </row>
    <row r="33" spans="1:6" ht="13.35" customHeight="1" x14ac:dyDescent="0.2">
      <c r="A33" s="117" t="s">
        <v>181</v>
      </c>
      <c r="B33" s="5" t="s">
        <v>118</v>
      </c>
      <c r="C33" s="120">
        <f t="shared" si="1"/>
        <v>45.7</v>
      </c>
      <c r="D33" s="3"/>
      <c r="E33" s="3">
        <v>0.1</v>
      </c>
      <c r="F33" s="3">
        <v>45.6</v>
      </c>
    </row>
    <row r="34" spans="1:6" ht="13.35" customHeight="1" x14ac:dyDescent="0.2">
      <c r="A34" s="117" t="s">
        <v>182</v>
      </c>
      <c r="B34" s="5" t="s">
        <v>66</v>
      </c>
      <c r="C34" s="120">
        <f t="shared" si="1"/>
        <v>74.099999999999994</v>
      </c>
      <c r="D34" s="3"/>
      <c r="E34" s="3"/>
      <c r="F34" s="3">
        <v>74.099999999999994</v>
      </c>
    </row>
    <row r="35" spans="1:6" ht="13.35" customHeight="1" x14ac:dyDescent="0.2">
      <c r="A35" s="117" t="s">
        <v>183</v>
      </c>
      <c r="B35" s="5" t="s">
        <v>123</v>
      </c>
      <c r="C35" s="120">
        <f t="shared" si="1"/>
        <v>13.3</v>
      </c>
      <c r="D35" s="3"/>
      <c r="E35" s="3"/>
      <c r="F35" s="3">
        <v>13.3</v>
      </c>
    </row>
    <row r="36" spans="1:6" ht="13.35" customHeight="1" x14ac:dyDescent="0.2">
      <c r="A36" s="117" t="s">
        <v>184</v>
      </c>
      <c r="B36" s="5" t="s">
        <v>113</v>
      </c>
      <c r="C36" s="120">
        <f t="shared" si="1"/>
        <v>12.9</v>
      </c>
      <c r="D36" s="3"/>
      <c r="E36" s="3">
        <v>2.9</v>
      </c>
      <c r="F36" s="3">
        <v>10</v>
      </c>
    </row>
    <row r="37" spans="1:6" ht="13.35" customHeight="1" x14ac:dyDescent="0.2">
      <c r="A37" s="117" t="s">
        <v>185</v>
      </c>
      <c r="B37" s="5" t="s">
        <v>71</v>
      </c>
      <c r="C37" s="120">
        <f t="shared" si="1"/>
        <v>39</v>
      </c>
      <c r="D37" s="3">
        <v>7.2</v>
      </c>
      <c r="E37" s="3">
        <v>0.4</v>
      </c>
      <c r="F37" s="3">
        <v>31.4</v>
      </c>
    </row>
    <row r="38" spans="1:6" ht="13.35" customHeight="1" x14ac:dyDescent="0.2">
      <c r="A38" s="117" t="s">
        <v>186</v>
      </c>
      <c r="B38" s="5" t="s">
        <v>9</v>
      </c>
      <c r="C38" s="120">
        <f t="shared" si="1"/>
        <v>28.5</v>
      </c>
      <c r="D38" s="3">
        <v>16.8</v>
      </c>
      <c r="E38" s="3">
        <v>1.1000000000000001</v>
      </c>
      <c r="F38" s="3">
        <v>10.6</v>
      </c>
    </row>
    <row r="39" spans="1:6" ht="13.35" customHeight="1" x14ac:dyDescent="0.2">
      <c r="A39" s="117" t="s">
        <v>187</v>
      </c>
      <c r="B39" s="5" t="s">
        <v>30</v>
      </c>
      <c r="C39" s="120">
        <f t="shared" si="1"/>
        <v>36.5</v>
      </c>
      <c r="D39" s="3">
        <v>27</v>
      </c>
      <c r="E39" s="3"/>
      <c r="F39" s="3">
        <v>9.5</v>
      </c>
    </row>
    <row r="40" spans="1:6" ht="13.35" customHeight="1" x14ac:dyDescent="0.2">
      <c r="A40" s="117" t="s">
        <v>188</v>
      </c>
      <c r="B40" s="5" t="s">
        <v>31</v>
      </c>
      <c r="C40" s="120">
        <f t="shared" si="1"/>
        <v>31.7</v>
      </c>
      <c r="D40" s="3">
        <v>24.7</v>
      </c>
      <c r="E40" s="3"/>
      <c r="F40" s="3">
        <v>7</v>
      </c>
    </row>
    <row r="41" spans="1:6" ht="13.35" customHeight="1" x14ac:dyDescent="0.2">
      <c r="A41" s="117" t="s">
        <v>189</v>
      </c>
      <c r="B41" s="5" t="s">
        <v>59</v>
      </c>
      <c r="C41" s="120">
        <f>SUM(D41+E41+F41)</f>
        <v>10.3</v>
      </c>
      <c r="D41" s="3"/>
      <c r="E41" s="3">
        <v>0.3</v>
      </c>
      <c r="F41" s="3">
        <v>10</v>
      </c>
    </row>
    <row r="42" spans="1:6" ht="13.35" customHeight="1" x14ac:dyDescent="0.2">
      <c r="A42" s="117" t="s">
        <v>190</v>
      </c>
      <c r="B42" s="5" t="s">
        <v>117</v>
      </c>
      <c r="C42" s="120">
        <f t="shared" si="1"/>
        <v>20.100000000000001</v>
      </c>
      <c r="D42" s="3">
        <v>13.5</v>
      </c>
      <c r="E42" s="3">
        <v>3.5</v>
      </c>
      <c r="F42" s="3">
        <v>3.1</v>
      </c>
    </row>
    <row r="43" spans="1:6" ht="13.35" customHeight="1" x14ac:dyDescent="0.2">
      <c r="A43" s="118" t="s">
        <v>191</v>
      </c>
      <c r="B43" s="6" t="s">
        <v>136</v>
      </c>
      <c r="C43" s="120">
        <f t="shared" si="1"/>
        <v>50.2</v>
      </c>
      <c r="D43" s="3">
        <v>30</v>
      </c>
      <c r="E43" s="3">
        <v>1.2999999999999998</v>
      </c>
      <c r="F43" s="3">
        <v>18.899999999999999</v>
      </c>
    </row>
    <row r="44" spans="1:6" ht="13.35" customHeight="1" x14ac:dyDescent="0.2">
      <c r="A44" s="117" t="s">
        <v>192</v>
      </c>
      <c r="B44" s="5" t="s">
        <v>112</v>
      </c>
      <c r="C44" s="120">
        <f t="shared" si="1"/>
        <v>81</v>
      </c>
      <c r="D44" s="3">
        <v>80</v>
      </c>
      <c r="E44" s="3">
        <v>1</v>
      </c>
      <c r="F44" s="3"/>
    </row>
    <row r="45" spans="1:6" ht="13.35" customHeight="1" x14ac:dyDescent="0.2">
      <c r="A45" s="117" t="s">
        <v>193</v>
      </c>
      <c r="B45" s="5" t="s">
        <v>25</v>
      </c>
      <c r="C45" s="120">
        <f t="shared" si="1"/>
        <v>66.099999999999994</v>
      </c>
      <c r="D45" s="3">
        <v>64.099999999999994</v>
      </c>
      <c r="E45" s="3">
        <v>2</v>
      </c>
      <c r="F45" s="3"/>
    </row>
    <row r="46" spans="1:6" ht="13.35" customHeight="1" x14ac:dyDescent="0.2">
      <c r="A46" s="117" t="s">
        <v>194</v>
      </c>
      <c r="B46" s="7" t="s">
        <v>26</v>
      </c>
      <c r="C46" s="120">
        <f t="shared" si="1"/>
        <v>25.4</v>
      </c>
      <c r="D46" s="3">
        <v>23.5</v>
      </c>
      <c r="E46" s="3"/>
      <c r="F46" s="3">
        <v>1.9</v>
      </c>
    </row>
    <row r="47" spans="1:6" ht="13.35" customHeight="1" x14ac:dyDescent="0.2">
      <c r="A47" s="117" t="s">
        <v>195</v>
      </c>
      <c r="B47" s="5" t="s">
        <v>24</v>
      </c>
      <c r="C47" s="120">
        <f t="shared" si="1"/>
        <v>47</v>
      </c>
      <c r="D47" s="3">
        <v>40</v>
      </c>
      <c r="E47" s="3">
        <v>7</v>
      </c>
      <c r="F47" s="1"/>
    </row>
    <row r="48" spans="1:6" ht="13.35" customHeight="1" x14ac:dyDescent="0.2">
      <c r="A48" s="118" t="s">
        <v>196</v>
      </c>
      <c r="B48" s="7" t="s">
        <v>73</v>
      </c>
      <c r="C48" s="120">
        <f t="shared" si="1"/>
        <v>62.1</v>
      </c>
      <c r="D48" s="3">
        <v>40</v>
      </c>
      <c r="E48" s="3"/>
      <c r="F48" s="3">
        <v>22.1</v>
      </c>
    </row>
    <row r="49" spans="1:6" ht="13.35" customHeight="1" x14ac:dyDescent="0.2">
      <c r="A49" s="117" t="s">
        <v>197</v>
      </c>
      <c r="B49" s="5" t="s">
        <v>106</v>
      </c>
      <c r="C49" s="120">
        <f t="shared" si="1"/>
        <v>72.599999999999994</v>
      </c>
      <c r="D49" s="3">
        <v>60</v>
      </c>
      <c r="E49" s="3">
        <v>3</v>
      </c>
      <c r="F49" s="3">
        <v>9.6</v>
      </c>
    </row>
    <row r="50" spans="1:6" ht="13.35" customHeight="1" x14ac:dyDescent="0.2">
      <c r="A50" s="117" t="s">
        <v>198</v>
      </c>
      <c r="B50" s="5" t="s">
        <v>114</v>
      </c>
      <c r="C50" s="120">
        <f t="shared" si="1"/>
        <v>63.1</v>
      </c>
      <c r="D50" s="3">
        <v>45</v>
      </c>
      <c r="E50" s="3">
        <v>8</v>
      </c>
      <c r="F50" s="3">
        <v>10.1</v>
      </c>
    </row>
    <row r="51" spans="1:6" ht="13.35" customHeight="1" x14ac:dyDescent="0.2">
      <c r="A51" s="117" t="s">
        <v>272</v>
      </c>
      <c r="B51" s="5" t="s">
        <v>115</v>
      </c>
      <c r="C51" s="121">
        <f t="shared" si="1"/>
        <v>38.900000000000006</v>
      </c>
      <c r="D51" s="122">
        <v>37.700000000000003</v>
      </c>
      <c r="E51" s="123">
        <v>1.2</v>
      </c>
      <c r="F51" s="123"/>
    </row>
    <row r="52" spans="1:6" s="112" customFormat="1" ht="13.35" customHeight="1" x14ac:dyDescent="0.2">
      <c r="A52" s="117" t="s">
        <v>273</v>
      </c>
      <c r="B52" s="5" t="s">
        <v>116</v>
      </c>
      <c r="C52" s="121">
        <f t="shared" si="1"/>
        <v>144.30000000000001</v>
      </c>
      <c r="D52" s="122">
        <v>104</v>
      </c>
      <c r="E52" s="122">
        <v>24</v>
      </c>
      <c r="F52" s="122">
        <v>16.3</v>
      </c>
    </row>
    <row r="53" spans="1:6" ht="13.35" customHeight="1" x14ac:dyDescent="0.2">
      <c r="A53" s="118" t="s">
        <v>274</v>
      </c>
      <c r="B53" s="7" t="s">
        <v>13</v>
      </c>
      <c r="C53" s="120">
        <f t="shared" si="1"/>
        <v>35.700000000000003</v>
      </c>
      <c r="D53" s="3"/>
      <c r="E53" s="3"/>
      <c r="F53" s="3">
        <v>35.700000000000003</v>
      </c>
    </row>
    <row r="54" spans="1:6" ht="13.35" customHeight="1" x14ac:dyDescent="0.2">
      <c r="A54" s="117" t="s">
        <v>275</v>
      </c>
      <c r="B54" s="7" t="s">
        <v>15</v>
      </c>
      <c r="C54" s="120">
        <f t="shared" si="1"/>
        <v>37.1</v>
      </c>
      <c r="D54" s="3">
        <v>0.6</v>
      </c>
      <c r="E54" s="3"/>
      <c r="F54" s="3">
        <v>36.5</v>
      </c>
    </row>
    <row r="55" spans="1:6" ht="13.35" customHeight="1" x14ac:dyDescent="0.2">
      <c r="A55" s="117" t="s">
        <v>276</v>
      </c>
      <c r="B55" s="5" t="s">
        <v>11</v>
      </c>
      <c r="C55" s="120">
        <f t="shared" si="1"/>
        <v>29.6</v>
      </c>
      <c r="D55" s="3"/>
      <c r="E55" s="3"/>
      <c r="F55" s="3">
        <v>29.6</v>
      </c>
    </row>
    <row r="56" spans="1:6" ht="13.35" customHeight="1" x14ac:dyDescent="0.2">
      <c r="A56" s="117" t="s">
        <v>277</v>
      </c>
      <c r="B56" s="5" t="s">
        <v>14</v>
      </c>
      <c r="C56" s="120">
        <f t="shared" si="1"/>
        <v>93.800000000000011</v>
      </c>
      <c r="D56" s="3">
        <v>35</v>
      </c>
      <c r="E56" s="3">
        <v>3.1</v>
      </c>
      <c r="F56" s="3">
        <v>55.7</v>
      </c>
    </row>
    <row r="57" spans="1:6" ht="13.35" customHeight="1" x14ac:dyDescent="0.2">
      <c r="A57" s="117" t="s">
        <v>278</v>
      </c>
      <c r="B57" s="5" t="s">
        <v>16</v>
      </c>
      <c r="C57" s="120">
        <f t="shared" si="1"/>
        <v>16.8</v>
      </c>
      <c r="D57" s="3"/>
      <c r="E57" s="3"/>
      <c r="F57" s="3">
        <v>16.8</v>
      </c>
    </row>
    <row r="58" spans="1:6" ht="13.35" customHeight="1" x14ac:dyDescent="0.2">
      <c r="A58" s="118" t="s">
        <v>279</v>
      </c>
      <c r="B58" s="5" t="s">
        <v>49</v>
      </c>
      <c r="C58" s="120">
        <f t="shared" si="1"/>
        <v>73.2</v>
      </c>
      <c r="D58" s="3"/>
      <c r="E58" s="3"/>
      <c r="F58" s="3">
        <v>73.2</v>
      </c>
    </row>
    <row r="59" spans="1:6" ht="13.35" customHeight="1" x14ac:dyDescent="0.2">
      <c r="A59" s="117" t="s">
        <v>280</v>
      </c>
      <c r="B59" s="5" t="s">
        <v>12</v>
      </c>
      <c r="C59" s="120">
        <f t="shared" si="1"/>
        <v>1.5</v>
      </c>
      <c r="D59" s="1">
        <v>1.5</v>
      </c>
      <c r="E59" s="1"/>
      <c r="F59" s="1"/>
    </row>
    <row r="60" spans="1:6" ht="13.35" customHeight="1" x14ac:dyDescent="0.2">
      <c r="A60" s="117" t="s">
        <v>281</v>
      </c>
      <c r="B60" s="5" t="s">
        <v>27</v>
      </c>
      <c r="C60" s="120">
        <f t="shared" si="1"/>
        <v>65.400000000000006</v>
      </c>
      <c r="D60" s="1">
        <v>65.400000000000006</v>
      </c>
      <c r="E60" s="1"/>
      <c r="F60" s="1"/>
    </row>
    <row r="61" spans="1:6" ht="20.100000000000001" customHeight="1" x14ac:dyDescent="0.2">
      <c r="A61" s="153" t="s">
        <v>270</v>
      </c>
      <c r="B61" s="154"/>
      <c r="C61" s="184">
        <f>SUM(C62)</f>
        <v>250</v>
      </c>
      <c r="D61" s="184">
        <f t="shared" ref="D61:F61" si="2">SUM(D62)</f>
        <v>0</v>
      </c>
      <c r="E61" s="184">
        <f t="shared" si="2"/>
        <v>250</v>
      </c>
      <c r="F61" s="184">
        <f t="shared" si="2"/>
        <v>0</v>
      </c>
    </row>
    <row r="62" spans="1:6" ht="13.35" customHeight="1" x14ac:dyDescent="0.2">
      <c r="A62" s="115" t="s">
        <v>159</v>
      </c>
      <c r="B62" s="119" t="s">
        <v>42</v>
      </c>
      <c r="C62" s="120">
        <f t="shared" si="1"/>
        <v>250</v>
      </c>
      <c r="D62" s="3"/>
      <c r="E62" s="3">
        <v>250</v>
      </c>
      <c r="F62" s="3"/>
    </row>
    <row r="63" spans="1:6" s="113" customFormat="1" ht="20.100000000000001" customHeight="1" x14ac:dyDescent="0.2">
      <c r="A63" s="153" t="s">
        <v>283</v>
      </c>
      <c r="B63" s="154"/>
      <c r="C63" s="133">
        <f>SUM(C64:C69)</f>
        <v>1131.4000000000001</v>
      </c>
      <c r="D63" s="133">
        <f t="shared" ref="D63:F63" si="3">SUM(D64:D69)</f>
        <v>166</v>
      </c>
      <c r="E63" s="133">
        <f t="shared" si="3"/>
        <v>594.70000000000005</v>
      </c>
      <c r="F63" s="133">
        <f t="shared" si="3"/>
        <v>370.70000000000005</v>
      </c>
    </row>
    <row r="64" spans="1:6" s="113" customFormat="1" ht="13.35" customHeight="1" x14ac:dyDescent="0.2">
      <c r="A64" s="115" t="s">
        <v>159</v>
      </c>
      <c r="B64" s="119" t="s">
        <v>42</v>
      </c>
      <c r="C64" s="120">
        <f t="shared" ref="C64:C66" si="4">SUM(D64+E64+F64)</f>
        <v>591.6</v>
      </c>
      <c r="D64" s="126"/>
      <c r="E64" s="126">
        <v>591.6</v>
      </c>
      <c r="F64" s="126"/>
    </row>
    <row r="65" spans="1:7" s="113" customFormat="1" ht="13.35" customHeight="1" x14ac:dyDescent="0.2">
      <c r="A65" s="117" t="s">
        <v>160</v>
      </c>
      <c r="B65" s="124" t="s">
        <v>61</v>
      </c>
      <c r="C65" s="120">
        <f t="shared" si="4"/>
        <v>2</v>
      </c>
      <c r="D65" s="2">
        <v>2</v>
      </c>
      <c r="E65" s="126"/>
      <c r="F65" s="126"/>
    </row>
    <row r="66" spans="1:7" s="113" customFormat="1" ht="13.35" customHeight="1" x14ac:dyDescent="0.2">
      <c r="A66" s="125" t="s">
        <v>161</v>
      </c>
      <c r="B66" s="5" t="s">
        <v>1</v>
      </c>
      <c r="C66" s="120">
        <f t="shared" si="4"/>
        <v>20</v>
      </c>
      <c r="D66" s="126"/>
      <c r="E66" s="126"/>
      <c r="F66" s="2">
        <v>20</v>
      </c>
    </row>
    <row r="67" spans="1:7" ht="13.35" customHeight="1" x14ac:dyDescent="0.2">
      <c r="A67" s="115" t="s">
        <v>162</v>
      </c>
      <c r="B67" s="5" t="s">
        <v>74</v>
      </c>
      <c r="C67" s="120">
        <f>SUM(D67+E67+F67)</f>
        <v>299</v>
      </c>
      <c r="D67" s="127"/>
      <c r="E67" s="127"/>
      <c r="F67" s="4">
        <v>299</v>
      </c>
    </row>
    <row r="68" spans="1:7" ht="13.35" customHeight="1" x14ac:dyDescent="0.2">
      <c r="A68" s="115" t="s">
        <v>163</v>
      </c>
      <c r="B68" s="5" t="s">
        <v>10</v>
      </c>
      <c r="C68" s="120">
        <f>SUM(D68+E68+F68)</f>
        <v>215.1</v>
      </c>
      <c r="D68" s="2">
        <v>164</v>
      </c>
      <c r="E68" s="2">
        <v>3</v>
      </c>
      <c r="F68" s="2">
        <v>48.1</v>
      </c>
    </row>
    <row r="69" spans="1:7" ht="13.35" customHeight="1" x14ac:dyDescent="0.2">
      <c r="A69" s="115" t="s">
        <v>164</v>
      </c>
      <c r="B69" s="5" t="s">
        <v>108</v>
      </c>
      <c r="C69" s="120">
        <f>SUM(D69+E69+F69)</f>
        <v>3.7</v>
      </c>
      <c r="D69" s="2"/>
      <c r="E69" s="126">
        <v>0.1</v>
      </c>
      <c r="F69" s="2">
        <v>3.6</v>
      </c>
    </row>
    <row r="70" spans="1:7" s="113" customFormat="1" ht="20.100000000000001" customHeight="1" x14ac:dyDescent="0.2">
      <c r="A70" s="153" t="s">
        <v>271</v>
      </c>
      <c r="B70" s="154"/>
      <c r="C70" s="133">
        <f>SUM(C71:C76)</f>
        <v>6.6000000000000005</v>
      </c>
      <c r="D70" s="133">
        <f t="shared" ref="D70:F70" si="5">SUM(D71:D76)</f>
        <v>6.1000000000000005</v>
      </c>
      <c r="E70" s="133">
        <f t="shared" si="5"/>
        <v>0.5</v>
      </c>
      <c r="F70" s="133">
        <f t="shared" si="5"/>
        <v>0</v>
      </c>
    </row>
    <row r="71" spans="1:7" s="113" customFormat="1" ht="13.35" customHeight="1" x14ac:dyDescent="0.2">
      <c r="A71" s="117" t="s">
        <v>159</v>
      </c>
      <c r="B71" s="5" t="s">
        <v>29</v>
      </c>
      <c r="C71" s="120">
        <f t="shared" ref="C71:C76" si="6">SUM(D71+E71+F71)</f>
        <v>1.1000000000000001</v>
      </c>
      <c r="D71" s="2">
        <v>1</v>
      </c>
      <c r="E71" s="126">
        <v>0.1</v>
      </c>
      <c r="F71" s="126"/>
    </row>
    <row r="72" spans="1:7" s="113" customFormat="1" ht="13.35" customHeight="1" x14ac:dyDescent="0.2">
      <c r="A72" s="115" t="s">
        <v>160</v>
      </c>
      <c r="B72" s="124" t="s">
        <v>4</v>
      </c>
      <c r="C72" s="120">
        <f t="shared" si="6"/>
        <v>0.7</v>
      </c>
      <c r="D72" s="126">
        <v>0.7</v>
      </c>
      <c r="E72" s="126"/>
      <c r="F72" s="126"/>
    </row>
    <row r="73" spans="1:7" s="113" customFormat="1" ht="13.35" customHeight="1" x14ac:dyDescent="0.2">
      <c r="A73" s="117" t="s">
        <v>161</v>
      </c>
      <c r="B73" s="5" t="s">
        <v>145</v>
      </c>
      <c r="C73" s="120">
        <f t="shared" si="6"/>
        <v>0.4</v>
      </c>
      <c r="D73" s="126"/>
      <c r="E73" s="126">
        <v>0.4</v>
      </c>
      <c r="F73" s="126"/>
    </row>
    <row r="74" spans="1:7" s="113" customFormat="1" ht="13.35" customHeight="1" x14ac:dyDescent="0.2">
      <c r="A74" s="115" t="s">
        <v>162</v>
      </c>
      <c r="B74" s="94" t="s">
        <v>5</v>
      </c>
      <c r="C74" s="120">
        <f t="shared" si="6"/>
        <v>0.7</v>
      </c>
      <c r="D74" s="126">
        <v>0.7</v>
      </c>
      <c r="E74" s="126"/>
      <c r="F74" s="126"/>
    </row>
    <row r="75" spans="1:7" s="113" customFormat="1" ht="13.35" customHeight="1" x14ac:dyDescent="0.2">
      <c r="A75" s="115" t="s">
        <v>163</v>
      </c>
      <c r="B75" s="94" t="s">
        <v>6</v>
      </c>
      <c r="C75" s="120">
        <f t="shared" si="6"/>
        <v>2.5</v>
      </c>
      <c r="D75" s="126">
        <v>2.5</v>
      </c>
      <c r="E75" s="126"/>
      <c r="F75" s="126"/>
    </row>
    <row r="76" spans="1:7" ht="13.35" customHeight="1" x14ac:dyDescent="0.2">
      <c r="A76" s="115" t="s">
        <v>164</v>
      </c>
      <c r="B76" s="94" t="s">
        <v>7</v>
      </c>
      <c r="C76" s="120">
        <f t="shared" si="6"/>
        <v>1.2</v>
      </c>
      <c r="D76" s="3">
        <v>1.2</v>
      </c>
      <c r="E76" s="3"/>
      <c r="F76" s="3"/>
    </row>
    <row r="77" spans="1:7" s="113" customFormat="1" ht="20.100000000000001" customHeight="1" x14ac:dyDescent="0.2">
      <c r="A77" s="155" t="s">
        <v>0</v>
      </c>
      <c r="B77" s="156"/>
      <c r="C77" s="135">
        <f>SUM(C10+C61+C63+C70)</f>
        <v>3996.6000000000004</v>
      </c>
      <c r="D77" s="135">
        <f t="shared" ref="D77:F77" si="7">SUM(D10+D61+D63+D70)</f>
        <v>981.7</v>
      </c>
      <c r="E77" s="135">
        <f t="shared" si="7"/>
        <v>971.3</v>
      </c>
      <c r="F77" s="135">
        <f t="shared" si="7"/>
        <v>2043.5999999999997</v>
      </c>
      <c r="G77" s="136"/>
    </row>
    <row r="78" spans="1:7" s="128" customFormat="1" ht="26.25" customHeight="1" x14ac:dyDescent="0.2">
      <c r="A78" s="152" t="s">
        <v>120</v>
      </c>
      <c r="B78" s="152"/>
      <c r="C78" s="152"/>
      <c r="D78" s="152"/>
      <c r="E78" s="152"/>
      <c r="F78" s="152"/>
    </row>
  </sheetData>
  <mergeCells count="15">
    <mergeCell ref="A78:F78"/>
    <mergeCell ref="A63:B63"/>
    <mergeCell ref="A77:B77"/>
    <mergeCell ref="A10:B10"/>
    <mergeCell ref="A70:B70"/>
    <mergeCell ref="A61:B61"/>
    <mergeCell ref="D1:F3"/>
    <mergeCell ref="A4:F4"/>
    <mergeCell ref="A6:A8"/>
    <mergeCell ref="B6:B8"/>
    <mergeCell ref="C6:C8"/>
    <mergeCell ref="D6:F6"/>
    <mergeCell ref="D7:D8"/>
    <mergeCell ref="E7:E8"/>
    <mergeCell ref="F7:F8"/>
  </mergeCells>
  <printOptions horizontalCentered="1"/>
  <pageMargins left="0.78740157480314965" right="0.39370078740157483" top="0.78740157480314965" bottom="0.78740157480314965" header="0" footer="0"/>
  <pageSetup paperSize="9" scale="90" fitToWidth="0" fitToHeight="0" orientation="portrait" r:id="rId1"/>
  <headerFooter differentFirst="1">
    <oddHeader xml:space="preserve">&amp;R&amp;"Times New Roman,Regular"        </oddHeader>
  </headerFooter>
  <ignoredErrors>
    <ignoredError sqref="C63:F70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01"/>
  <sheetViews>
    <sheetView topLeftCell="A76" zoomScaleNormal="100" zoomScaleSheetLayoutView="98" workbookViewId="0">
      <selection activeCell="L83" sqref="L83"/>
    </sheetView>
  </sheetViews>
  <sheetFormatPr defaultColWidth="8.5703125" defaultRowHeight="15" x14ac:dyDescent="0.25"/>
  <cols>
    <col min="1" max="1" width="4.7109375" style="30" customWidth="1"/>
    <col min="2" max="2" width="62.42578125" style="30" customWidth="1"/>
    <col min="3" max="3" width="12.28515625" style="30" customWidth="1"/>
    <col min="4" max="8" width="14.5703125" style="30" customWidth="1"/>
    <col min="9" max="16384" width="8.5703125" style="30"/>
  </cols>
  <sheetData>
    <row r="1" spans="1:8" x14ac:dyDescent="0.25">
      <c r="C1" s="30" t="s">
        <v>262</v>
      </c>
      <c r="F1" s="91" t="s">
        <v>263</v>
      </c>
    </row>
    <row r="2" spans="1:8" x14ac:dyDescent="0.25">
      <c r="C2" s="30" t="s">
        <v>264</v>
      </c>
      <c r="F2" s="93" t="s">
        <v>294</v>
      </c>
    </row>
    <row r="3" spans="1:8" x14ac:dyDescent="0.25">
      <c r="C3" s="30" t="s">
        <v>265</v>
      </c>
      <c r="F3" s="30" t="s">
        <v>266</v>
      </c>
    </row>
    <row r="4" spans="1:8" ht="33.75" customHeight="1" x14ac:dyDescent="0.25">
      <c r="A4" s="161" t="s">
        <v>268</v>
      </c>
      <c r="B4" s="161"/>
      <c r="C4" s="161"/>
      <c r="D4" s="161"/>
      <c r="E4" s="161"/>
      <c r="F4" s="161"/>
      <c r="G4" s="161"/>
      <c r="H4" s="161"/>
    </row>
    <row r="5" spans="1:8" x14ac:dyDescent="0.25">
      <c r="B5" s="31"/>
      <c r="H5" s="41" t="s">
        <v>261</v>
      </c>
    </row>
    <row r="6" spans="1:8" ht="23.25" customHeight="1" x14ac:dyDescent="0.25">
      <c r="A6" s="162" t="s">
        <v>28</v>
      </c>
      <c r="B6" s="162" t="s">
        <v>150</v>
      </c>
      <c r="C6" s="162" t="s">
        <v>0</v>
      </c>
      <c r="D6" s="164" t="s">
        <v>157</v>
      </c>
      <c r="E6" s="165"/>
      <c r="F6" s="165"/>
      <c r="G6" s="165"/>
      <c r="H6" s="166"/>
    </row>
    <row r="7" spans="1:8" ht="109.5" customHeight="1" x14ac:dyDescent="0.25">
      <c r="A7" s="163"/>
      <c r="B7" s="163"/>
      <c r="C7" s="163"/>
      <c r="D7" s="83" t="s">
        <v>152</v>
      </c>
      <c r="E7" s="83" t="s">
        <v>153</v>
      </c>
      <c r="F7" s="83" t="s">
        <v>128</v>
      </c>
      <c r="G7" s="83" t="s">
        <v>51</v>
      </c>
      <c r="H7" s="84" t="s">
        <v>52</v>
      </c>
    </row>
    <row r="8" spans="1:8" s="82" customFormat="1" ht="11.25" customHeight="1" x14ac:dyDescent="0.2">
      <c r="A8" s="81">
        <v>1</v>
      </c>
      <c r="B8" s="81">
        <v>2</v>
      </c>
      <c r="C8" s="81">
        <v>3</v>
      </c>
      <c r="D8" s="81">
        <v>4</v>
      </c>
      <c r="E8" s="81">
        <v>5</v>
      </c>
      <c r="F8" s="81">
        <v>6</v>
      </c>
      <c r="G8" s="81">
        <v>7</v>
      </c>
      <c r="H8" s="81">
        <v>8</v>
      </c>
    </row>
    <row r="9" spans="1:8" ht="20.100000000000001" customHeight="1" x14ac:dyDescent="0.25">
      <c r="A9" s="159" t="s">
        <v>269</v>
      </c>
      <c r="B9" s="160"/>
      <c r="C9" s="38">
        <f>SUM(C10)</f>
        <v>7288.4</v>
      </c>
      <c r="D9" s="38">
        <f t="shared" ref="D9:H9" si="0">SUM(D10)</f>
        <v>0</v>
      </c>
      <c r="E9" s="38">
        <f t="shared" si="0"/>
        <v>0</v>
      </c>
      <c r="F9" s="38">
        <f t="shared" si="0"/>
        <v>0</v>
      </c>
      <c r="G9" s="38">
        <f t="shared" si="0"/>
        <v>4688.3999999999996</v>
      </c>
      <c r="H9" s="38">
        <f t="shared" si="0"/>
        <v>2600</v>
      </c>
    </row>
    <row r="10" spans="1:8" ht="15.75" customHeight="1" x14ac:dyDescent="0.25">
      <c r="A10" s="32" t="s">
        <v>159</v>
      </c>
      <c r="B10" s="37" t="s">
        <v>42</v>
      </c>
      <c r="C10" s="33">
        <f t="shared" ref="C10" si="1">SUM(D10:H10)</f>
        <v>7288.4</v>
      </c>
      <c r="D10" s="33"/>
      <c r="E10" s="33"/>
      <c r="F10" s="33"/>
      <c r="G10" s="33">
        <v>4688.3999999999996</v>
      </c>
      <c r="H10" s="33">
        <v>2600</v>
      </c>
    </row>
    <row r="11" spans="1:8" s="35" customFormat="1" ht="20.100000000000001" customHeight="1" x14ac:dyDescent="0.2">
      <c r="A11" s="167" t="s">
        <v>296</v>
      </c>
      <c r="B11" s="167"/>
      <c r="C11" s="38">
        <f>SUM(C12:C62)</f>
        <v>72779.179000000004</v>
      </c>
      <c r="D11" s="38">
        <f t="shared" ref="D11:H11" si="2">SUM(D12:D62)</f>
        <v>0</v>
      </c>
      <c r="E11" s="38">
        <f t="shared" si="2"/>
        <v>32560.900000000005</v>
      </c>
      <c r="F11" s="38">
        <f t="shared" si="2"/>
        <v>2742.9980000000005</v>
      </c>
      <c r="G11" s="38">
        <f t="shared" si="2"/>
        <v>37475.280999999995</v>
      </c>
      <c r="H11" s="38">
        <f t="shared" si="2"/>
        <v>0</v>
      </c>
    </row>
    <row r="12" spans="1:8" s="35" customFormat="1" ht="15" customHeight="1" x14ac:dyDescent="0.25">
      <c r="A12" s="99" t="s">
        <v>159</v>
      </c>
      <c r="B12" s="129" t="s">
        <v>2</v>
      </c>
      <c r="C12" s="33">
        <f t="shared" ref="C12:C41" si="3">SUM(D12:H12)</f>
        <v>533.09999999999991</v>
      </c>
      <c r="D12" s="38"/>
      <c r="E12" s="38"/>
      <c r="F12" s="95">
        <v>15</v>
      </c>
      <c r="G12" s="95">
        <v>518.09999999999991</v>
      </c>
      <c r="H12" s="38"/>
    </row>
    <row r="13" spans="1:8" s="35" customFormat="1" ht="15" customHeight="1" x14ac:dyDescent="0.25">
      <c r="A13" s="99" t="s">
        <v>160</v>
      </c>
      <c r="B13" s="129" t="s">
        <v>60</v>
      </c>
      <c r="C13" s="33">
        <f t="shared" si="3"/>
        <v>355.041</v>
      </c>
      <c r="D13" s="38"/>
      <c r="E13" s="38"/>
      <c r="F13" s="95">
        <v>32.640999999999998</v>
      </c>
      <c r="G13" s="95">
        <v>322.39999999999998</v>
      </c>
      <c r="H13" s="38"/>
    </row>
    <row r="14" spans="1:8" s="35" customFormat="1" ht="15" customHeight="1" x14ac:dyDescent="0.25">
      <c r="A14" s="99" t="s">
        <v>161</v>
      </c>
      <c r="B14" s="129" t="s">
        <v>127</v>
      </c>
      <c r="C14" s="33">
        <f t="shared" si="3"/>
        <v>1244.1920000000002</v>
      </c>
      <c r="D14" s="38"/>
      <c r="E14" s="38"/>
      <c r="F14" s="95">
        <v>5</v>
      </c>
      <c r="G14" s="95">
        <v>1239.1920000000002</v>
      </c>
      <c r="H14" s="38"/>
    </row>
    <row r="15" spans="1:8" s="35" customFormat="1" ht="15" customHeight="1" x14ac:dyDescent="0.25">
      <c r="A15" s="99" t="s">
        <v>162</v>
      </c>
      <c r="B15" s="23" t="s">
        <v>3</v>
      </c>
      <c r="C15" s="33">
        <f t="shared" si="3"/>
        <v>1293.8390000000002</v>
      </c>
      <c r="D15" s="38"/>
      <c r="E15" s="38"/>
      <c r="F15" s="95">
        <v>125.43899999999999</v>
      </c>
      <c r="G15" s="95">
        <v>1168.4000000000001</v>
      </c>
      <c r="H15" s="38"/>
    </row>
    <row r="16" spans="1:8" s="35" customFormat="1" ht="15" customHeight="1" x14ac:dyDescent="0.25">
      <c r="A16" s="99" t="s">
        <v>163</v>
      </c>
      <c r="B16" s="129" t="s">
        <v>17</v>
      </c>
      <c r="C16" s="33">
        <f t="shared" si="3"/>
        <v>170.3</v>
      </c>
      <c r="D16" s="38"/>
      <c r="E16" s="38"/>
      <c r="F16" s="95">
        <v>0.6</v>
      </c>
      <c r="G16" s="95">
        <v>169.70000000000002</v>
      </c>
      <c r="H16" s="38"/>
    </row>
    <row r="17" spans="1:8" s="35" customFormat="1" ht="15" customHeight="1" x14ac:dyDescent="0.25">
      <c r="A17" s="99" t="s">
        <v>164</v>
      </c>
      <c r="B17" s="129" t="s">
        <v>18</v>
      </c>
      <c r="C17" s="33">
        <f t="shared" si="3"/>
        <v>234.70000000000002</v>
      </c>
      <c r="D17" s="38"/>
      <c r="E17" s="38"/>
      <c r="F17" s="95">
        <v>3.9</v>
      </c>
      <c r="G17" s="95">
        <v>230.8</v>
      </c>
      <c r="H17" s="38"/>
    </row>
    <row r="18" spans="1:8" s="35" customFormat="1" ht="15" customHeight="1" x14ac:dyDescent="0.25">
      <c r="A18" s="99" t="s">
        <v>165</v>
      </c>
      <c r="B18" s="129" t="s">
        <v>19</v>
      </c>
      <c r="C18" s="33">
        <f t="shared" si="3"/>
        <v>145.26</v>
      </c>
      <c r="D18" s="38"/>
      <c r="E18" s="38"/>
      <c r="F18" s="95">
        <v>2.2600000000000002</v>
      </c>
      <c r="G18" s="95">
        <v>143</v>
      </c>
      <c r="H18" s="38"/>
    </row>
    <row r="19" spans="1:8" s="35" customFormat="1" ht="15" customHeight="1" x14ac:dyDescent="0.25">
      <c r="A19" s="99" t="s">
        <v>166</v>
      </c>
      <c r="B19" s="129" t="s">
        <v>20</v>
      </c>
      <c r="C19" s="33">
        <f t="shared" si="3"/>
        <v>245.79899999999998</v>
      </c>
      <c r="D19" s="38"/>
      <c r="E19" s="38"/>
      <c r="F19" s="95">
        <v>6.0990000000000002</v>
      </c>
      <c r="G19" s="95">
        <v>239.7</v>
      </c>
      <c r="H19" s="38"/>
    </row>
    <row r="20" spans="1:8" s="35" customFormat="1" ht="15" customHeight="1" x14ac:dyDescent="0.25">
      <c r="A20" s="99" t="s">
        <v>167</v>
      </c>
      <c r="B20" s="129" t="s">
        <v>21</v>
      </c>
      <c r="C20" s="33">
        <f t="shared" si="3"/>
        <v>292.31700000000001</v>
      </c>
      <c r="D20" s="38"/>
      <c r="E20" s="38"/>
      <c r="F20" s="95">
        <v>9.7170000000000005</v>
      </c>
      <c r="G20" s="95">
        <v>282.60000000000002</v>
      </c>
      <c r="H20" s="38"/>
    </row>
    <row r="21" spans="1:8" s="35" customFormat="1" ht="15" customHeight="1" x14ac:dyDescent="0.25">
      <c r="A21" s="99" t="s">
        <v>168</v>
      </c>
      <c r="B21" s="129" t="s">
        <v>22</v>
      </c>
      <c r="C21" s="33">
        <f t="shared" si="3"/>
        <v>173.60000000000002</v>
      </c>
      <c r="D21" s="38"/>
      <c r="E21" s="38"/>
      <c r="F21" s="95">
        <v>1.8</v>
      </c>
      <c r="G21" s="95">
        <v>171.8</v>
      </c>
      <c r="H21" s="38"/>
    </row>
    <row r="22" spans="1:8" s="35" customFormat="1" ht="15" customHeight="1" x14ac:dyDescent="0.25">
      <c r="A22" s="99" t="s">
        <v>169</v>
      </c>
      <c r="B22" s="129" t="s">
        <v>23</v>
      </c>
      <c r="C22" s="33">
        <f t="shared" si="3"/>
        <v>279.40000000000003</v>
      </c>
      <c r="D22" s="38"/>
      <c r="E22" s="38"/>
      <c r="F22" s="95">
        <v>2</v>
      </c>
      <c r="G22" s="95">
        <v>277.40000000000003</v>
      </c>
      <c r="H22" s="38"/>
    </row>
    <row r="23" spans="1:8" s="35" customFormat="1" ht="15" customHeight="1" x14ac:dyDescent="0.25">
      <c r="A23" s="100" t="s">
        <v>170</v>
      </c>
      <c r="B23" s="23" t="s">
        <v>62</v>
      </c>
      <c r="C23" s="33">
        <f t="shared" si="3"/>
        <v>1560.6999999999998</v>
      </c>
      <c r="D23" s="38"/>
      <c r="E23" s="95">
        <v>560.29999999999995</v>
      </c>
      <c r="F23" s="95">
        <v>88.9</v>
      </c>
      <c r="G23" s="95">
        <v>911.5</v>
      </c>
      <c r="H23" s="38"/>
    </row>
    <row r="24" spans="1:8" s="35" customFormat="1" ht="15" customHeight="1" x14ac:dyDescent="0.25">
      <c r="A24" s="100" t="s">
        <v>171</v>
      </c>
      <c r="B24" s="23" t="s">
        <v>63</v>
      </c>
      <c r="C24" s="33">
        <f t="shared" si="3"/>
        <v>3710.6999999999989</v>
      </c>
      <c r="D24" s="38"/>
      <c r="E24" s="95">
        <v>1134.8</v>
      </c>
      <c r="F24" s="95">
        <v>152.1</v>
      </c>
      <c r="G24" s="95">
        <v>2423.7999999999993</v>
      </c>
      <c r="H24" s="38"/>
    </row>
    <row r="25" spans="1:8" s="35" customFormat="1" ht="15" customHeight="1" x14ac:dyDescent="0.25">
      <c r="A25" s="100" t="s">
        <v>172</v>
      </c>
      <c r="B25" s="23" t="s">
        <v>110</v>
      </c>
      <c r="C25" s="33">
        <f t="shared" si="3"/>
        <v>1859.4350000000002</v>
      </c>
      <c r="D25" s="38"/>
      <c r="E25" s="95">
        <v>658.4</v>
      </c>
      <c r="F25" s="95">
        <v>120.735</v>
      </c>
      <c r="G25" s="95">
        <v>1080.3000000000002</v>
      </c>
      <c r="H25" s="38"/>
    </row>
    <row r="26" spans="1:8" s="35" customFormat="1" ht="15" customHeight="1" x14ac:dyDescent="0.25">
      <c r="A26" s="100" t="s">
        <v>173</v>
      </c>
      <c r="B26" s="23" t="s">
        <v>64</v>
      </c>
      <c r="C26" s="33">
        <f t="shared" si="3"/>
        <v>1948.7999999999997</v>
      </c>
      <c r="D26" s="38"/>
      <c r="E26" s="95">
        <v>617</v>
      </c>
      <c r="F26" s="95">
        <v>137.1</v>
      </c>
      <c r="G26" s="95">
        <v>1194.6999999999998</v>
      </c>
      <c r="H26" s="38"/>
    </row>
    <row r="27" spans="1:8" s="35" customFormat="1" ht="15" customHeight="1" x14ac:dyDescent="0.25">
      <c r="A27" s="100" t="s">
        <v>174</v>
      </c>
      <c r="B27" s="23" t="s">
        <v>65</v>
      </c>
      <c r="C27" s="33">
        <f t="shared" si="3"/>
        <v>1897.2999999999997</v>
      </c>
      <c r="D27" s="38"/>
      <c r="E27" s="95">
        <v>700.9</v>
      </c>
      <c r="F27" s="95">
        <v>134</v>
      </c>
      <c r="G27" s="95">
        <v>1062.3999999999999</v>
      </c>
      <c r="H27" s="38"/>
    </row>
    <row r="28" spans="1:8" s="35" customFormat="1" ht="15" customHeight="1" x14ac:dyDescent="0.25">
      <c r="A28" s="100" t="s">
        <v>175</v>
      </c>
      <c r="B28" s="23" t="s">
        <v>109</v>
      </c>
      <c r="C28" s="33">
        <f t="shared" si="3"/>
        <v>1620.1</v>
      </c>
      <c r="D28" s="38"/>
      <c r="E28" s="95">
        <v>550.20000000000005</v>
      </c>
      <c r="F28" s="95">
        <v>92.2</v>
      </c>
      <c r="G28" s="95">
        <v>977.69999999999993</v>
      </c>
      <c r="H28" s="38"/>
    </row>
    <row r="29" spans="1:8" s="35" customFormat="1" ht="15" customHeight="1" x14ac:dyDescent="0.25">
      <c r="A29" s="100" t="s">
        <v>176</v>
      </c>
      <c r="B29" s="23" t="s">
        <v>67</v>
      </c>
      <c r="C29" s="33">
        <f t="shared" si="3"/>
        <v>1846.643</v>
      </c>
      <c r="D29" s="38"/>
      <c r="E29" s="95">
        <v>508.4</v>
      </c>
      <c r="F29" s="95">
        <v>111.24299999999999</v>
      </c>
      <c r="G29" s="95">
        <v>1227</v>
      </c>
      <c r="H29" s="38"/>
    </row>
    <row r="30" spans="1:8" s="35" customFormat="1" ht="15" customHeight="1" x14ac:dyDescent="0.25">
      <c r="A30" s="100" t="s">
        <v>177</v>
      </c>
      <c r="B30" s="23" t="s">
        <v>68</v>
      </c>
      <c r="C30" s="33">
        <f t="shared" si="3"/>
        <v>1752.9999999999998</v>
      </c>
      <c r="D30" s="38"/>
      <c r="E30" s="95">
        <v>597.29999999999995</v>
      </c>
      <c r="F30" s="95">
        <v>106</v>
      </c>
      <c r="G30" s="95">
        <v>1049.6999999999998</v>
      </c>
      <c r="H30" s="38"/>
    </row>
    <row r="31" spans="1:8" s="35" customFormat="1" ht="15" customHeight="1" x14ac:dyDescent="0.25">
      <c r="A31" s="100" t="s">
        <v>178</v>
      </c>
      <c r="B31" s="23" t="s">
        <v>69</v>
      </c>
      <c r="C31" s="33">
        <f t="shared" si="3"/>
        <v>1124.7530000000002</v>
      </c>
      <c r="D31" s="38"/>
      <c r="E31" s="95">
        <v>327.10000000000002</v>
      </c>
      <c r="F31" s="95">
        <v>70.552999999999997</v>
      </c>
      <c r="G31" s="95">
        <v>727.1</v>
      </c>
      <c r="H31" s="38"/>
    </row>
    <row r="32" spans="1:8" s="35" customFormat="1" ht="15" customHeight="1" x14ac:dyDescent="0.25">
      <c r="A32" s="100" t="s">
        <v>179</v>
      </c>
      <c r="B32" s="23" t="s">
        <v>70</v>
      </c>
      <c r="C32" s="33">
        <f t="shared" si="3"/>
        <v>1749.6</v>
      </c>
      <c r="D32" s="38"/>
      <c r="E32" s="95">
        <v>458.3</v>
      </c>
      <c r="F32" s="95">
        <v>87.600000000000009</v>
      </c>
      <c r="G32" s="95">
        <v>1203.7</v>
      </c>
      <c r="H32" s="38"/>
    </row>
    <row r="33" spans="1:8" s="35" customFormat="1" ht="15" customHeight="1" x14ac:dyDescent="0.25">
      <c r="A33" s="100" t="s">
        <v>180</v>
      </c>
      <c r="B33" s="23" t="s">
        <v>53</v>
      </c>
      <c r="C33" s="33">
        <f t="shared" si="3"/>
        <v>1099.9000000000001</v>
      </c>
      <c r="D33" s="38"/>
      <c r="E33" s="95">
        <v>345.2</v>
      </c>
      <c r="F33" s="95">
        <v>60</v>
      </c>
      <c r="G33" s="95">
        <v>694.7</v>
      </c>
      <c r="H33" s="38"/>
    </row>
    <row r="34" spans="1:8" s="35" customFormat="1" ht="15" customHeight="1" x14ac:dyDescent="0.25">
      <c r="A34" s="100" t="s">
        <v>181</v>
      </c>
      <c r="B34" s="23" t="s">
        <v>118</v>
      </c>
      <c r="C34" s="33">
        <f t="shared" si="3"/>
        <v>1103.3999999999999</v>
      </c>
      <c r="D34" s="38"/>
      <c r="E34" s="95">
        <v>306.3</v>
      </c>
      <c r="F34" s="95">
        <v>45.7</v>
      </c>
      <c r="G34" s="95">
        <v>751.39999999999986</v>
      </c>
      <c r="H34" s="38"/>
    </row>
    <row r="35" spans="1:8" s="35" customFormat="1" ht="15" customHeight="1" x14ac:dyDescent="0.25">
      <c r="A35" s="100" t="s">
        <v>182</v>
      </c>
      <c r="B35" s="23" t="s">
        <v>66</v>
      </c>
      <c r="C35" s="33">
        <f t="shared" si="3"/>
        <v>1144.8000000000002</v>
      </c>
      <c r="D35" s="38"/>
      <c r="E35" s="95">
        <v>390.9</v>
      </c>
      <c r="F35" s="95">
        <v>74.099999999999994</v>
      </c>
      <c r="G35" s="95">
        <v>679.80000000000007</v>
      </c>
      <c r="H35" s="38"/>
    </row>
    <row r="36" spans="1:8" s="35" customFormat="1" ht="15" customHeight="1" x14ac:dyDescent="0.25">
      <c r="A36" s="100" t="s">
        <v>183</v>
      </c>
      <c r="B36" s="23" t="s">
        <v>123</v>
      </c>
      <c r="C36" s="33">
        <f t="shared" si="3"/>
        <v>366.50000000000006</v>
      </c>
      <c r="D36" s="38"/>
      <c r="E36" s="95">
        <v>74.900000000000006</v>
      </c>
      <c r="F36" s="95">
        <v>13.3</v>
      </c>
      <c r="G36" s="95">
        <v>278.30000000000007</v>
      </c>
      <c r="H36" s="38"/>
    </row>
    <row r="37" spans="1:8" s="35" customFormat="1" ht="15" customHeight="1" x14ac:dyDescent="0.25">
      <c r="A37" s="100" t="s">
        <v>184</v>
      </c>
      <c r="B37" s="23" t="s">
        <v>113</v>
      </c>
      <c r="C37" s="33">
        <f t="shared" si="3"/>
        <v>762.90000000000009</v>
      </c>
      <c r="D37" s="38"/>
      <c r="E37" s="95">
        <v>29.7</v>
      </c>
      <c r="F37" s="95">
        <v>12.9</v>
      </c>
      <c r="G37" s="95">
        <v>720.30000000000007</v>
      </c>
      <c r="H37" s="38"/>
    </row>
    <row r="38" spans="1:8" s="35" customFormat="1" ht="15" customHeight="1" x14ac:dyDescent="0.25">
      <c r="A38" s="100" t="s">
        <v>185</v>
      </c>
      <c r="B38" s="23" t="s">
        <v>71</v>
      </c>
      <c r="C38" s="33">
        <f t="shared" si="3"/>
        <v>963.6</v>
      </c>
      <c r="D38" s="38"/>
      <c r="E38" s="95">
        <v>438.3</v>
      </c>
      <c r="F38" s="95">
        <v>39</v>
      </c>
      <c r="G38" s="95">
        <v>486.3</v>
      </c>
      <c r="H38" s="38"/>
    </row>
    <row r="39" spans="1:8" s="35" customFormat="1" ht="15" customHeight="1" x14ac:dyDescent="0.25">
      <c r="A39" s="100" t="s">
        <v>186</v>
      </c>
      <c r="B39" s="23" t="s">
        <v>9</v>
      </c>
      <c r="C39" s="33">
        <f t="shared" si="3"/>
        <v>1010.5999999999999</v>
      </c>
      <c r="D39" s="38"/>
      <c r="E39" s="95">
        <v>546.4</v>
      </c>
      <c r="F39" s="95">
        <v>28.5</v>
      </c>
      <c r="G39" s="95">
        <v>435.7</v>
      </c>
      <c r="H39" s="38"/>
    </row>
    <row r="40" spans="1:8" s="35" customFormat="1" ht="15" customHeight="1" x14ac:dyDescent="0.25">
      <c r="A40" s="100" t="s">
        <v>187</v>
      </c>
      <c r="B40" s="23" t="s">
        <v>30</v>
      </c>
      <c r="C40" s="33">
        <f t="shared" si="3"/>
        <v>1174.8000000000002</v>
      </c>
      <c r="D40" s="38"/>
      <c r="E40" s="95">
        <v>768.7</v>
      </c>
      <c r="F40" s="95">
        <v>36.5</v>
      </c>
      <c r="G40" s="95">
        <v>369.6</v>
      </c>
      <c r="H40" s="38"/>
    </row>
    <row r="41" spans="1:8" s="35" customFormat="1" ht="15" customHeight="1" x14ac:dyDescent="0.25">
      <c r="A41" s="100" t="s">
        <v>188</v>
      </c>
      <c r="B41" s="23" t="s">
        <v>31</v>
      </c>
      <c r="C41" s="33">
        <f t="shared" si="3"/>
        <v>942.5</v>
      </c>
      <c r="D41" s="38"/>
      <c r="E41" s="95">
        <v>581.4</v>
      </c>
      <c r="F41" s="95">
        <v>31.7</v>
      </c>
      <c r="G41" s="95">
        <v>329.4</v>
      </c>
      <c r="H41" s="38"/>
    </row>
    <row r="42" spans="1:8" ht="15" customHeight="1" x14ac:dyDescent="0.25">
      <c r="A42" s="100" t="s">
        <v>189</v>
      </c>
      <c r="B42" s="23" t="s">
        <v>59</v>
      </c>
      <c r="C42" s="33">
        <f t="shared" ref="C42:C62" si="4">SUM(D42:H42)</f>
        <v>2196.1999999999998</v>
      </c>
      <c r="D42" s="33"/>
      <c r="E42" s="95">
        <v>1334.5</v>
      </c>
      <c r="F42" s="95">
        <v>10.3</v>
      </c>
      <c r="G42" s="95">
        <v>851.40000000000009</v>
      </c>
      <c r="H42" s="33"/>
    </row>
    <row r="43" spans="1:8" ht="15" customHeight="1" x14ac:dyDescent="0.25">
      <c r="A43" s="100" t="s">
        <v>190</v>
      </c>
      <c r="B43" s="23" t="s">
        <v>117</v>
      </c>
      <c r="C43" s="33">
        <f t="shared" si="4"/>
        <v>1652.326</v>
      </c>
      <c r="D43" s="33"/>
      <c r="E43" s="95">
        <v>1046.5</v>
      </c>
      <c r="F43" s="95">
        <v>21.026</v>
      </c>
      <c r="G43" s="95">
        <v>584.79999999999995</v>
      </c>
      <c r="H43" s="33"/>
    </row>
    <row r="44" spans="1:8" ht="15" customHeight="1" x14ac:dyDescent="0.25">
      <c r="A44" s="92" t="s">
        <v>191</v>
      </c>
      <c r="B44" s="23" t="s">
        <v>111</v>
      </c>
      <c r="C44" s="33">
        <f t="shared" si="4"/>
        <v>2876.34</v>
      </c>
      <c r="D44" s="33"/>
      <c r="E44" s="95">
        <v>2306.4</v>
      </c>
      <c r="F44" s="95">
        <v>83.740000000000009</v>
      </c>
      <c r="G44" s="95">
        <v>486.2</v>
      </c>
      <c r="H44" s="33"/>
    </row>
    <row r="45" spans="1:8" ht="15" customHeight="1" x14ac:dyDescent="0.25">
      <c r="A45" s="100" t="s">
        <v>192</v>
      </c>
      <c r="B45" s="23" t="s">
        <v>25</v>
      </c>
      <c r="C45" s="33">
        <f t="shared" si="4"/>
        <v>3070.8999999999996</v>
      </c>
      <c r="D45" s="33"/>
      <c r="E45" s="95">
        <v>2480.6999999999998</v>
      </c>
      <c r="F45" s="95">
        <v>66.099999999999994</v>
      </c>
      <c r="G45" s="95">
        <v>524.09999999999991</v>
      </c>
      <c r="H45" s="33"/>
    </row>
    <row r="46" spans="1:8" ht="15" customHeight="1" x14ac:dyDescent="0.25">
      <c r="A46" s="100" t="s">
        <v>193</v>
      </c>
      <c r="B46" s="137" t="s">
        <v>26</v>
      </c>
      <c r="C46" s="33">
        <f t="shared" si="4"/>
        <v>2129.8000000000002</v>
      </c>
      <c r="D46" s="33"/>
      <c r="E46" s="95">
        <v>1490.2</v>
      </c>
      <c r="F46" s="95">
        <v>25.4</v>
      </c>
      <c r="G46" s="95">
        <v>614.19999999999993</v>
      </c>
      <c r="H46" s="33"/>
    </row>
    <row r="47" spans="1:8" ht="15" customHeight="1" x14ac:dyDescent="0.25">
      <c r="A47" s="100" t="s">
        <v>194</v>
      </c>
      <c r="B47" s="23" t="s">
        <v>24</v>
      </c>
      <c r="C47" s="33">
        <f t="shared" si="4"/>
        <v>2548.5190000000002</v>
      </c>
      <c r="D47" s="33"/>
      <c r="E47" s="95">
        <v>1831.2</v>
      </c>
      <c r="F47" s="95">
        <v>49.218999999999994</v>
      </c>
      <c r="G47" s="95">
        <v>668.09999999999991</v>
      </c>
      <c r="H47" s="33"/>
    </row>
    <row r="48" spans="1:8" ht="15" customHeight="1" x14ac:dyDescent="0.25">
      <c r="A48" s="100" t="s">
        <v>195</v>
      </c>
      <c r="B48" s="137" t="s">
        <v>73</v>
      </c>
      <c r="C48" s="33">
        <f t="shared" si="4"/>
        <v>1807.508</v>
      </c>
      <c r="D48" s="33"/>
      <c r="E48" s="95">
        <v>987.4</v>
      </c>
      <c r="F48" s="95">
        <v>71.60799999999999</v>
      </c>
      <c r="G48" s="95">
        <v>748.5</v>
      </c>
      <c r="H48" s="33"/>
    </row>
    <row r="49" spans="1:8" ht="15" customHeight="1" x14ac:dyDescent="0.25">
      <c r="A49" s="92" t="s">
        <v>196</v>
      </c>
      <c r="B49" s="23" t="s">
        <v>106</v>
      </c>
      <c r="C49" s="33">
        <f t="shared" si="4"/>
        <v>3382.2999999999997</v>
      </c>
      <c r="D49" s="33"/>
      <c r="E49" s="95">
        <v>2511.1</v>
      </c>
      <c r="F49" s="95">
        <v>72.599999999999994</v>
      </c>
      <c r="G49" s="95">
        <v>798.6</v>
      </c>
      <c r="H49" s="33"/>
    </row>
    <row r="50" spans="1:8" ht="15" customHeight="1" x14ac:dyDescent="0.25">
      <c r="A50" s="100" t="s">
        <v>197</v>
      </c>
      <c r="B50" s="23" t="s">
        <v>114</v>
      </c>
      <c r="C50" s="33">
        <f t="shared" si="4"/>
        <v>2912.4449999999997</v>
      </c>
      <c r="D50" s="33"/>
      <c r="E50" s="95">
        <v>2259.6999999999998</v>
      </c>
      <c r="F50" s="95">
        <v>66.644999999999996</v>
      </c>
      <c r="G50" s="95">
        <v>586.09999999999991</v>
      </c>
      <c r="H50" s="33"/>
    </row>
    <row r="51" spans="1:8" ht="15" customHeight="1" x14ac:dyDescent="0.25">
      <c r="A51" s="100" t="s">
        <v>198</v>
      </c>
      <c r="B51" s="23" t="s">
        <v>115</v>
      </c>
      <c r="C51" s="33">
        <f t="shared" si="4"/>
        <v>2444.1549999999997</v>
      </c>
      <c r="D51" s="33"/>
      <c r="E51" s="95">
        <v>1761.2</v>
      </c>
      <c r="F51" s="95">
        <v>46.055000000000007</v>
      </c>
      <c r="G51" s="95">
        <v>636.89999999999986</v>
      </c>
      <c r="H51" s="33"/>
    </row>
    <row r="52" spans="1:8" ht="15" customHeight="1" x14ac:dyDescent="0.25">
      <c r="A52" s="100" t="s">
        <v>272</v>
      </c>
      <c r="B52" s="138" t="s">
        <v>136</v>
      </c>
      <c r="C52" s="33">
        <f t="shared" si="4"/>
        <v>1480.8899999999999</v>
      </c>
      <c r="D52" s="33"/>
      <c r="E52" s="95">
        <v>782.3</v>
      </c>
      <c r="F52" s="95">
        <v>50.290000000000006</v>
      </c>
      <c r="G52" s="95">
        <v>648.30000000000007</v>
      </c>
      <c r="H52" s="33"/>
    </row>
    <row r="53" spans="1:8" ht="15" customHeight="1" x14ac:dyDescent="0.25">
      <c r="A53" s="100" t="s">
        <v>273</v>
      </c>
      <c r="B53" s="23" t="s">
        <v>116</v>
      </c>
      <c r="C53" s="33">
        <f t="shared" si="4"/>
        <v>3845.5230000000001</v>
      </c>
      <c r="D53" s="33"/>
      <c r="E53" s="95">
        <v>2954.8</v>
      </c>
      <c r="F53" s="95">
        <v>149.32300000000001</v>
      </c>
      <c r="G53" s="95">
        <v>741.40000000000009</v>
      </c>
      <c r="H53" s="33"/>
    </row>
    <row r="54" spans="1:8" ht="15" customHeight="1" x14ac:dyDescent="0.25">
      <c r="A54" s="92" t="s">
        <v>274</v>
      </c>
      <c r="B54" s="137" t="s">
        <v>13</v>
      </c>
      <c r="C54" s="33">
        <f t="shared" si="4"/>
        <v>862.94399999999996</v>
      </c>
      <c r="D54" s="33"/>
      <c r="E54" s="95">
        <v>20.9</v>
      </c>
      <c r="F54" s="95">
        <v>37.144000000000005</v>
      </c>
      <c r="G54" s="95">
        <v>804.9</v>
      </c>
      <c r="H54" s="33"/>
    </row>
    <row r="55" spans="1:8" ht="15" customHeight="1" x14ac:dyDescent="0.25">
      <c r="A55" s="100" t="s">
        <v>275</v>
      </c>
      <c r="B55" s="137" t="s">
        <v>15</v>
      </c>
      <c r="C55" s="33">
        <f t="shared" si="4"/>
        <v>458.28600000000006</v>
      </c>
      <c r="D55" s="33"/>
      <c r="E55" s="95">
        <v>15.2</v>
      </c>
      <c r="F55" s="95">
        <v>55.686</v>
      </c>
      <c r="G55" s="95">
        <v>387.40000000000003</v>
      </c>
      <c r="H55" s="33"/>
    </row>
    <row r="56" spans="1:8" ht="15" customHeight="1" x14ac:dyDescent="0.25">
      <c r="A56" s="100" t="s">
        <v>276</v>
      </c>
      <c r="B56" s="23" t="s">
        <v>11</v>
      </c>
      <c r="C56" s="33">
        <f t="shared" si="4"/>
        <v>808.5</v>
      </c>
      <c r="D56" s="33"/>
      <c r="E56" s="95">
        <v>45.7</v>
      </c>
      <c r="F56" s="95">
        <v>29.6</v>
      </c>
      <c r="G56" s="95">
        <v>733.2</v>
      </c>
      <c r="H56" s="33"/>
    </row>
    <row r="57" spans="1:8" ht="15" customHeight="1" x14ac:dyDescent="0.25">
      <c r="A57" s="100" t="s">
        <v>277</v>
      </c>
      <c r="B57" s="23" t="s">
        <v>14</v>
      </c>
      <c r="C57" s="33">
        <f t="shared" si="4"/>
        <v>989.67500000000018</v>
      </c>
      <c r="D57" s="33"/>
      <c r="E57" s="95">
        <v>34.700000000000003</v>
      </c>
      <c r="F57" s="95">
        <v>104.77500000000002</v>
      </c>
      <c r="G57" s="95">
        <v>850.20000000000016</v>
      </c>
      <c r="H57" s="33"/>
    </row>
    <row r="58" spans="1:8" ht="15" customHeight="1" x14ac:dyDescent="0.25">
      <c r="A58" s="100" t="s">
        <v>278</v>
      </c>
      <c r="B58" s="23" t="s">
        <v>16</v>
      </c>
      <c r="C58" s="33">
        <f t="shared" si="4"/>
        <v>362.3</v>
      </c>
      <c r="D58" s="33"/>
      <c r="E58" s="95">
        <v>8.1999999999999993</v>
      </c>
      <c r="F58" s="95">
        <v>16.8</v>
      </c>
      <c r="G58" s="95">
        <v>337.3</v>
      </c>
      <c r="H58" s="33"/>
    </row>
    <row r="59" spans="1:8" ht="15" customHeight="1" x14ac:dyDescent="0.25">
      <c r="A59" s="92" t="s">
        <v>279</v>
      </c>
      <c r="B59" s="23" t="s">
        <v>49</v>
      </c>
      <c r="C59" s="33">
        <f t="shared" si="4"/>
        <v>1703.4999999999998</v>
      </c>
      <c r="D59" s="33"/>
      <c r="E59" s="95">
        <v>30.3</v>
      </c>
      <c r="F59" s="95">
        <v>73.2</v>
      </c>
      <c r="G59" s="95">
        <v>1599.9999999999998</v>
      </c>
      <c r="H59" s="33"/>
    </row>
    <row r="60" spans="1:8" ht="15" customHeight="1" x14ac:dyDescent="0.25">
      <c r="A60" s="100" t="s">
        <v>280</v>
      </c>
      <c r="B60" s="23" t="s">
        <v>12</v>
      </c>
      <c r="C60" s="33">
        <f t="shared" si="4"/>
        <v>477.09999999999997</v>
      </c>
      <c r="D60" s="33"/>
      <c r="E60" s="95">
        <v>367.9</v>
      </c>
      <c r="F60" s="95">
        <v>1.5</v>
      </c>
      <c r="G60" s="95">
        <v>107.7</v>
      </c>
      <c r="H60" s="33"/>
    </row>
    <row r="61" spans="1:8" ht="15" customHeight="1" x14ac:dyDescent="0.25">
      <c r="A61" s="100" t="s">
        <v>281</v>
      </c>
      <c r="B61" s="23" t="s">
        <v>27</v>
      </c>
      <c r="C61" s="33">
        <f t="shared" si="4"/>
        <v>311.39999999999998</v>
      </c>
      <c r="D61" s="33"/>
      <c r="E61" s="95"/>
      <c r="F61" s="95">
        <v>65.400000000000006</v>
      </c>
      <c r="G61" s="95">
        <v>246</v>
      </c>
      <c r="H61" s="33"/>
    </row>
    <row r="62" spans="1:8" ht="15" customHeight="1" x14ac:dyDescent="0.25">
      <c r="A62" s="99" t="s">
        <v>282</v>
      </c>
      <c r="B62" s="139" t="s">
        <v>42</v>
      </c>
      <c r="C62" s="33">
        <f t="shared" si="4"/>
        <v>3850.989</v>
      </c>
      <c r="D62" s="33"/>
      <c r="E62" s="95">
        <v>697.5</v>
      </c>
      <c r="F62" s="33"/>
      <c r="G62" s="95">
        <v>3153.489</v>
      </c>
      <c r="H62" s="33"/>
    </row>
    <row r="63" spans="1:8" s="36" customFormat="1" ht="20.100000000000001" customHeight="1" x14ac:dyDescent="0.2">
      <c r="A63" s="168" t="s">
        <v>270</v>
      </c>
      <c r="B63" s="169"/>
      <c r="C63" s="40">
        <f>SUM(C64:C73)</f>
        <v>16841.406999999999</v>
      </c>
      <c r="D63" s="40">
        <f t="shared" ref="D63:H63" si="5">SUM(D64:D73)</f>
        <v>293</v>
      </c>
      <c r="E63" s="40">
        <f t="shared" si="5"/>
        <v>0</v>
      </c>
      <c r="F63" s="40">
        <f t="shared" si="5"/>
        <v>6100.1090000000004</v>
      </c>
      <c r="G63" s="40">
        <f t="shared" si="5"/>
        <v>10448.298000000001</v>
      </c>
      <c r="H63" s="40">
        <f t="shared" si="5"/>
        <v>0</v>
      </c>
    </row>
    <row r="64" spans="1:8" ht="15" customHeight="1" x14ac:dyDescent="0.25">
      <c r="A64" s="99" t="s">
        <v>159</v>
      </c>
      <c r="B64" s="37" t="s">
        <v>42</v>
      </c>
      <c r="C64" s="33">
        <f t="shared" ref="C64" si="6">SUM(D64:H64)</f>
        <v>15676.507</v>
      </c>
      <c r="D64" s="33">
        <v>293</v>
      </c>
      <c r="E64" s="33"/>
      <c r="F64" s="33">
        <v>6100.1090000000004</v>
      </c>
      <c r="G64" s="33">
        <v>9283.3979999999992</v>
      </c>
      <c r="H64" s="33"/>
    </row>
    <row r="65" spans="1:8" ht="15" customHeight="1" x14ac:dyDescent="0.25">
      <c r="A65" s="99" t="s">
        <v>160</v>
      </c>
      <c r="B65" s="34" t="s">
        <v>29</v>
      </c>
      <c r="C65" s="33">
        <f t="shared" ref="C65:C72" si="7">SUM(D65:H65)</f>
        <v>798.7</v>
      </c>
      <c r="D65" s="33"/>
      <c r="E65" s="33"/>
      <c r="F65" s="33"/>
      <c r="G65" s="33">
        <v>798.7</v>
      </c>
      <c r="H65" s="33"/>
    </row>
    <row r="66" spans="1:8" ht="15" customHeight="1" x14ac:dyDescent="0.25">
      <c r="A66" s="99" t="s">
        <v>161</v>
      </c>
      <c r="B66" s="37" t="s">
        <v>143</v>
      </c>
      <c r="C66" s="33">
        <f t="shared" si="7"/>
        <v>23.3</v>
      </c>
      <c r="D66" s="33"/>
      <c r="E66" s="33"/>
      <c r="F66" s="33"/>
      <c r="G66" s="33">
        <v>23.3</v>
      </c>
      <c r="H66" s="33"/>
    </row>
    <row r="67" spans="1:8" ht="15" customHeight="1" x14ac:dyDescent="0.25">
      <c r="A67" s="99" t="s">
        <v>162</v>
      </c>
      <c r="B67" s="37" t="s">
        <v>4</v>
      </c>
      <c r="C67" s="33">
        <f t="shared" si="7"/>
        <v>28.7</v>
      </c>
      <c r="D67" s="33"/>
      <c r="E67" s="33"/>
      <c r="F67" s="33"/>
      <c r="G67" s="33">
        <v>28.7</v>
      </c>
      <c r="H67" s="33"/>
    </row>
    <row r="68" spans="1:8" ht="15" customHeight="1" x14ac:dyDescent="0.25">
      <c r="A68" s="99" t="s">
        <v>163</v>
      </c>
      <c r="B68" s="34" t="s">
        <v>144</v>
      </c>
      <c r="C68" s="33">
        <f t="shared" si="7"/>
        <v>30.9</v>
      </c>
      <c r="D68" s="33"/>
      <c r="E68" s="33"/>
      <c r="F68" s="33"/>
      <c r="G68" s="33">
        <v>30.9</v>
      </c>
      <c r="H68" s="33"/>
    </row>
    <row r="69" spans="1:8" ht="15" customHeight="1" x14ac:dyDescent="0.25">
      <c r="A69" s="99" t="s">
        <v>164</v>
      </c>
      <c r="B69" s="34" t="s">
        <v>145</v>
      </c>
      <c r="C69" s="33">
        <f t="shared" si="7"/>
        <v>57.100000000000009</v>
      </c>
      <c r="D69" s="33"/>
      <c r="E69" s="33"/>
      <c r="F69" s="33"/>
      <c r="G69" s="33">
        <v>57.100000000000009</v>
      </c>
      <c r="H69" s="33"/>
    </row>
    <row r="70" spans="1:8" ht="15" customHeight="1" x14ac:dyDescent="0.25">
      <c r="A70" s="99" t="s">
        <v>165</v>
      </c>
      <c r="B70" s="37" t="s">
        <v>5</v>
      </c>
      <c r="C70" s="33">
        <f t="shared" si="7"/>
        <v>47.199999999999989</v>
      </c>
      <c r="D70" s="33"/>
      <c r="E70" s="33"/>
      <c r="F70" s="33"/>
      <c r="G70" s="33">
        <v>47.199999999999989</v>
      </c>
      <c r="H70" s="33"/>
    </row>
    <row r="71" spans="1:8" ht="15" customHeight="1" x14ac:dyDescent="0.25">
      <c r="A71" s="99" t="s">
        <v>166</v>
      </c>
      <c r="B71" s="34" t="s">
        <v>146</v>
      </c>
      <c r="C71" s="33">
        <f t="shared" si="7"/>
        <v>67.5</v>
      </c>
      <c r="D71" s="33"/>
      <c r="E71" s="33"/>
      <c r="F71" s="33"/>
      <c r="G71" s="33">
        <v>67.5</v>
      </c>
      <c r="H71" s="33"/>
    </row>
    <row r="72" spans="1:8" ht="15" customHeight="1" x14ac:dyDescent="0.25">
      <c r="A72" s="99" t="s">
        <v>167</v>
      </c>
      <c r="B72" s="37" t="s">
        <v>6</v>
      </c>
      <c r="C72" s="33">
        <f t="shared" si="7"/>
        <v>67.699999999999989</v>
      </c>
      <c r="D72" s="33"/>
      <c r="E72" s="33"/>
      <c r="F72" s="33"/>
      <c r="G72" s="33">
        <v>67.699999999999989</v>
      </c>
      <c r="H72" s="33"/>
    </row>
    <row r="73" spans="1:8" ht="15" customHeight="1" x14ac:dyDescent="0.25">
      <c r="A73" s="99" t="s">
        <v>168</v>
      </c>
      <c r="B73" s="34" t="s">
        <v>7</v>
      </c>
      <c r="C73" s="33">
        <f>SUM(D73:H73)</f>
        <v>43.800000000000011</v>
      </c>
      <c r="D73" s="33"/>
      <c r="E73" s="33"/>
      <c r="F73" s="33"/>
      <c r="G73" s="33">
        <v>43.800000000000011</v>
      </c>
      <c r="H73" s="33"/>
    </row>
    <row r="74" spans="1:8" ht="20.100000000000001" customHeight="1" x14ac:dyDescent="0.25">
      <c r="A74" s="159" t="s">
        <v>283</v>
      </c>
      <c r="B74" s="160"/>
      <c r="C74" s="39">
        <f>SUM(C75:C81)</f>
        <v>27661.218999999997</v>
      </c>
      <c r="D74" s="39">
        <f t="shared" ref="D74:H74" si="8">SUM(D75:D81)</f>
        <v>6182.8099999999995</v>
      </c>
      <c r="E74" s="39">
        <f t="shared" si="8"/>
        <v>0</v>
      </c>
      <c r="F74" s="39">
        <f t="shared" si="8"/>
        <v>2370.431</v>
      </c>
      <c r="G74" s="39">
        <f t="shared" si="8"/>
        <v>19107.977999999999</v>
      </c>
      <c r="H74" s="39">
        <f t="shared" si="8"/>
        <v>0</v>
      </c>
    </row>
    <row r="75" spans="1:8" ht="15" customHeight="1" x14ac:dyDescent="0.25">
      <c r="A75" s="99" t="s">
        <v>159</v>
      </c>
      <c r="B75" s="37" t="s">
        <v>42</v>
      </c>
      <c r="C75" s="33">
        <f>SUM(D75:H75)</f>
        <v>6340.2030000000013</v>
      </c>
      <c r="D75" s="33">
        <v>35.5</v>
      </c>
      <c r="E75" s="33"/>
      <c r="F75" s="33">
        <v>1830.1550000000002</v>
      </c>
      <c r="G75" s="33">
        <v>4474.5480000000007</v>
      </c>
      <c r="H75" s="33"/>
    </row>
    <row r="76" spans="1:8" ht="15" customHeight="1" x14ac:dyDescent="0.25">
      <c r="A76" s="99" t="s">
        <v>160</v>
      </c>
      <c r="B76" s="37" t="s">
        <v>154</v>
      </c>
      <c r="C76" s="33">
        <f t="shared" ref="C76:C80" si="9">SUM(D76:H76)</f>
        <v>15028.623999999998</v>
      </c>
      <c r="D76" s="33">
        <v>4843.49</v>
      </c>
      <c r="E76" s="33"/>
      <c r="F76" s="33"/>
      <c r="G76" s="33">
        <v>10185.133999999998</v>
      </c>
      <c r="H76" s="33"/>
    </row>
    <row r="77" spans="1:8" ht="15" customHeight="1" x14ac:dyDescent="0.25">
      <c r="A77" s="99" t="s">
        <v>161</v>
      </c>
      <c r="B77" s="37" t="s">
        <v>1</v>
      </c>
      <c r="C77" s="33">
        <f t="shared" si="9"/>
        <v>481.50900000000001</v>
      </c>
      <c r="D77" s="33"/>
      <c r="E77" s="33"/>
      <c r="F77" s="33">
        <v>20</v>
      </c>
      <c r="G77" s="33">
        <v>461.50900000000001</v>
      </c>
      <c r="H77" s="33"/>
    </row>
    <row r="78" spans="1:8" ht="15" customHeight="1" x14ac:dyDescent="0.25">
      <c r="A78" s="99" t="s">
        <v>162</v>
      </c>
      <c r="B78" s="37" t="s">
        <v>74</v>
      </c>
      <c r="C78" s="33">
        <f t="shared" si="9"/>
        <v>1085.8220000000001</v>
      </c>
      <c r="D78" s="33"/>
      <c r="E78" s="33"/>
      <c r="F78" s="33">
        <v>299</v>
      </c>
      <c r="G78" s="33">
        <v>786.822</v>
      </c>
      <c r="H78" s="33"/>
    </row>
    <row r="79" spans="1:8" ht="15" customHeight="1" x14ac:dyDescent="0.25">
      <c r="A79" s="99" t="s">
        <v>163</v>
      </c>
      <c r="B79" s="37" t="s">
        <v>10</v>
      </c>
      <c r="C79" s="33">
        <f t="shared" si="9"/>
        <v>1834.5299999999997</v>
      </c>
      <c r="D79" s="33"/>
      <c r="E79" s="33"/>
      <c r="F79" s="33">
        <v>215.1</v>
      </c>
      <c r="G79" s="33">
        <v>1619.4299999999998</v>
      </c>
      <c r="H79" s="33"/>
    </row>
    <row r="80" spans="1:8" ht="15" customHeight="1" x14ac:dyDescent="0.25">
      <c r="A80" s="99" t="s">
        <v>164</v>
      </c>
      <c r="B80" s="34" t="s">
        <v>108</v>
      </c>
      <c r="C80" s="33">
        <f t="shared" si="9"/>
        <v>2206.3969999999999</v>
      </c>
      <c r="D80" s="33">
        <v>622</v>
      </c>
      <c r="E80" s="33"/>
      <c r="F80" s="33">
        <v>3.8620000000000001</v>
      </c>
      <c r="G80" s="33">
        <v>1580.5349999999999</v>
      </c>
      <c r="H80" s="33"/>
    </row>
    <row r="81" spans="1:8" ht="15" customHeight="1" x14ac:dyDescent="0.25">
      <c r="A81" s="99" t="s">
        <v>165</v>
      </c>
      <c r="B81" s="37" t="s">
        <v>61</v>
      </c>
      <c r="C81" s="33">
        <f>SUM(D81:H81)</f>
        <v>684.13400000000001</v>
      </c>
      <c r="D81" s="33">
        <v>681.82</v>
      </c>
      <c r="E81" s="33"/>
      <c r="F81" s="33">
        <v>2.3140000000000001</v>
      </c>
      <c r="G81" s="33"/>
      <c r="H81" s="33"/>
    </row>
    <row r="82" spans="1:8" ht="20.100000000000001" customHeight="1" x14ac:dyDescent="0.25">
      <c r="A82" s="159" t="s">
        <v>271</v>
      </c>
      <c r="B82" s="160"/>
      <c r="C82" s="39">
        <f t="shared" ref="C82:H82" si="10">SUM(C83+C84+C85+C91+C92+C93+C94+C95+C96+C97+C98+C99+C88)</f>
        <v>17098.922999999999</v>
      </c>
      <c r="D82" s="39">
        <f t="shared" si="10"/>
        <v>1683.5990000000002</v>
      </c>
      <c r="E82" s="39">
        <f t="shared" si="10"/>
        <v>0</v>
      </c>
      <c r="F82" s="39">
        <f t="shared" si="10"/>
        <v>6.6080000000000005</v>
      </c>
      <c r="G82" s="39">
        <f t="shared" si="10"/>
        <v>15408.715999999999</v>
      </c>
      <c r="H82" s="39">
        <f t="shared" si="10"/>
        <v>0</v>
      </c>
    </row>
    <row r="83" spans="1:8" ht="15" customHeight="1" x14ac:dyDescent="0.25">
      <c r="A83" s="99" t="s">
        <v>159</v>
      </c>
      <c r="B83" s="37" t="s">
        <v>48</v>
      </c>
      <c r="C83" s="33">
        <f t="shared" ref="C83:C84" si="11">SUM(D83:H83)</f>
        <v>919.1</v>
      </c>
      <c r="D83" s="96">
        <v>900.1</v>
      </c>
      <c r="E83" s="39"/>
      <c r="F83" s="39"/>
      <c r="G83" s="96">
        <v>19</v>
      </c>
      <c r="H83" s="39"/>
    </row>
    <row r="84" spans="1:8" ht="15" customHeight="1" x14ac:dyDescent="0.25">
      <c r="A84" s="99" t="s">
        <v>160</v>
      </c>
      <c r="B84" s="37" t="s">
        <v>78</v>
      </c>
      <c r="C84" s="33">
        <f t="shared" si="11"/>
        <v>317.89999999999998</v>
      </c>
      <c r="D84" s="39"/>
      <c r="E84" s="39"/>
      <c r="F84" s="39"/>
      <c r="G84" s="96">
        <v>317.89999999999998</v>
      </c>
      <c r="H84" s="39"/>
    </row>
    <row r="85" spans="1:8" ht="15" customHeight="1" x14ac:dyDescent="0.25">
      <c r="A85" s="99" t="s">
        <v>161</v>
      </c>
      <c r="B85" s="37" t="s">
        <v>147</v>
      </c>
      <c r="C85" s="33">
        <f>SUM(D85:H85)</f>
        <v>11748.914999999999</v>
      </c>
      <c r="D85" s="33">
        <v>687.69899999999984</v>
      </c>
      <c r="E85" s="33"/>
      <c r="F85" s="33"/>
      <c r="G85" s="95">
        <v>11061.215999999999</v>
      </c>
      <c r="H85" s="33"/>
    </row>
    <row r="86" spans="1:8" ht="15" customHeight="1" x14ac:dyDescent="0.25">
      <c r="A86" s="99" t="s">
        <v>162</v>
      </c>
      <c r="B86" s="97" t="s">
        <v>148</v>
      </c>
      <c r="C86" s="33">
        <f t="shared" ref="C86:C99" si="12">SUM(D86:H86)</f>
        <v>210</v>
      </c>
      <c r="D86" s="33"/>
      <c r="E86" s="33"/>
      <c r="F86" s="33"/>
      <c r="G86" s="95">
        <v>210</v>
      </c>
      <c r="H86" s="33"/>
    </row>
    <row r="87" spans="1:8" ht="15" customHeight="1" x14ac:dyDescent="0.25">
      <c r="A87" s="99" t="s">
        <v>163</v>
      </c>
      <c r="B87" s="98" t="s">
        <v>149</v>
      </c>
      <c r="C87" s="33">
        <f t="shared" si="12"/>
        <v>55.3</v>
      </c>
      <c r="D87" s="33"/>
      <c r="E87" s="33"/>
      <c r="F87" s="33"/>
      <c r="G87" s="95">
        <v>55.3</v>
      </c>
      <c r="H87" s="33"/>
    </row>
    <row r="88" spans="1:8" ht="15" customHeight="1" x14ac:dyDescent="0.25">
      <c r="A88" s="99" t="s">
        <v>164</v>
      </c>
      <c r="B88" s="34" t="s">
        <v>151</v>
      </c>
      <c r="C88" s="33">
        <f>SUM(D88:H88)</f>
        <v>891.4</v>
      </c>
      <c r="D88" s="33"/>
      <c r="E88" s="33"/>
      <c r="F88" s="33"/>
      <c r="G88" s="33">
        <v>891.4</v>
      </c>
      <c r="H88" s="33"/>
    </row>
    <row r="89" spans="1:8" ht="15" customHeight="1" x14ac:dyDescent="0.25">
      <c r="A89" s="99" t="s">
        <v>165</v>
      </c>
      <c r="B89" s="97" t="s">
        <v>8</v>
      </c>
      <c r="C89" s="33">
        <f>SUM(D89:H89)</f>
        <v>169</v>
      </c>
      <c r="D89" s="33"/>
      <c r="E89" s="33"/>
      <c r="F89" s="33"/>
      <c r="G89" s="33">
        <v>169</v>
      </c>
      <c r="H89" s="33"/>
    </row>
    <row r="90" spans="1:8" ht="15" customHeight="1" x14ac:dyDescent="0.25">
      <c r="A90" s="99" t="s">
        <v>166</v>
      </c>
      <c r="B90" s="97" t="s">
        <v>58</v>
      </c>
      <c r="C90" s="33">
        <f>SUM(D90:H90)</f>
        <v>722.4</v>
      </c>
      <c r="D90" s="33"/>
      <c r="E90" s="33"/>
      <c r="F90" s="33"/>
      <c r="G90" s="33">
        <v>722.4</v>
      </c>
      <c r="H90" s="33"/>
    </row>
    <row r="91" spans="1:8" ht="15" customHeight="1" x14ac:dyDescent="0.25">
      <c r="A91" s="99" t="s">
        <v>167</v>
      </c>
      <c r="B91" s="34" t="s">
        <v>29</v>
      </c>
      <c r="C91" s="33">
        <f t="shared" si="12"/>
        <v>709.99999999999989</v>
      </c>
      <c r="D91" s="33">
        <v>5.3</v>
      </c>
      <c r="E91" s="33"/>
      <c r="F91" s="33">
        <v>1.1000000000000001</v>
      </c>
      <c r="G91" s="33">
        <v>703.59999999999991</v>
      </c>
      <c r="H91" s="33"/>
    </row>
    <row r="92" spans="1:8" ht="15" customHeight="1" x14ac:dyDescent="0.25">
      <c r="A92" s="99" t="s">
        <v>168</v>
      </c>
      <c r="B92" s="37" t="s">
        <v>143</v>
      </c>
      <c r="C92" s="33">
        <f t="shared" si="12"/>
        <v>227.3</v>
      </c>
      <c r="D92" s="33">
        <v>9.4</v>
      </c>
      <c r="E92" s="33"/>
      <c r="F92" s="33"/>
      <c r="G92" s="33">
        <v>217.9</v>
      </c>
      <c r="H92" s="33"/>
    </row>
    <row r="93" spans="1:8" ht="15" customHeight="1" x14ac:dyDescent="0.25">
      <c r="A93" s="99" t="s">
        <v>169</v>
      </c>
      <c r="B93" s="37" t="s">
        <v>4</v>
      </c>
      <c r="C93" s="33">
        <f t="shared" si="12"/>
        <v>260.39999999999998</v>
      </c>
      <c r="D93" s="33">
        <v>12.7</v>
      </c>
      <c r="E93" s="33"/>
      <c r="F93" s="33">
        <v>0.7</v>
      </c>
      <c r="G93" s="33">
        <v>247</v>
      </c>
      <c r="H93" s="33"/>
    </row>
    <row r="94" spans="1:8" ht="15" customHeight="1" x14ac:dyDescent="0.25">
      <c r="A94" s="100" t="s">
        <v>170</v>
      </c>
      <c r="B94" s="34" t="s">
        <v>144</v>
      </c>
      <c r="C94" s="33">
        <f t="shared" si="12"/>
        <v>259</v>
      </c>
      <c r="D94" s="33">
        <v>7</v>
      </c>
      <c r="E94" s="33"/>
      <c r="F94" s="33"/>
      <c r="G94" s="33">
        <v>252.00000000000003</v>
      </c>
      <c r="H94" s="33"/>
    </row>
    <row r="95" spans="1:8" ht="15" customHeight="1" x14ac:dyDescent="0.25">
      <c r="A95" s="100" t="s">
        <v>171</v>
      </c>
      <c r="B95" s="34" t="s">
        <v>145</v>
      </c>
      <c r="C95" s="33">
        <f t="shared" si="12"/>
        <v>363.70000000000005</v>
      </c>
      <c r="D95" s="33">
        <v>10.8</v>
      </c>
      <c r="E95" s="33"/>
      <c r="F95" s="33">
        <v>0.4</v>
      </c>
      <c r="G95" s="33">
        <v>352.50000000000006</v>
      </c>
      <c r="H95" s="33"/>
    </row>
    <row r="96" spans="1:8" ht="15" customHeight="1" x14ac:dyDescent="0.25">
      <c r="A96" s="100" t="s">
        <v>172</v>
      </c>
      <c r="B96" s="37" t="s">
        <v>5</v>
      </c>
      <c r="C96" s="33">
        <f t="shared" si="12"/>
        <v>329.69999999999993</v>
      </c>
      <c r="D96" s="33">
        <v>12</v>
      </c>
      <c r="E96" s="33"/>
      <c r="F96" s="33">
        <v>0.7</v>
      </c>
      <c r="G96" s="33">
        <v>316.99999999999994</v>
      </c>
      <c r="H96" s="33"/>
    </row>
    <row r="97" spans="1:8" ht="15" customHeight="1" x14ac:dyDescent="0.25">
      <c r="A97" s="100" t="s">
        <v>173</v>
      </c>
      <c r="B97" s="34" t="s">
        <v>146</v>
      </c>
      <c r="C97" s="33">
        <f t="shared" si="12"/>
        <v>343.29999999999995</v>
      </c>
      <c r="D97" s="33">
        <v>11.9</v>
      </c>
      <c r="E97" s="33"/>
      <c r="F97" s="33"/>
      <c r="G97" s="33">
        <v>331.4</v>
      </c>
      <c r="H97" s="33"/>
    </row>
    <row r="98" spans="1:8" ht="15" customHeight="1" x14ac:dyDescent="0.25">
      <c r="A98" s="100" t="s">
        <v>174</v>
      </c>
      <c r="B98" s="37" t="s">
        <v>6</v>
      </c>
      <c r="C98" s="33">
        <f t="shared" si="12"/>
        <v>421.6</v>
      </c>
      <c r="D98" s="33">
        <v>15</v>
      </c>
      <c r="E98" s="33"/>
      <c r="F98" s="33">
        <v>2.5</v>
      </c>
      <c r="G98" s="33">
        <v>404.1</v>
      </c>
      <c r="H98" s="33"/>
    </row>
    <row r="99" spans="1:8" ht="15" customHeight="1" x14ac:dyDescent="0.25">
      <c r="A99" s="100" t="s">
        <v>175</v>
      </c>
      <c r="B99" s="34" t="s">
        <v>7</v>
      </c>
      <c r="C99" s="33">
        <f t="shared" si="12"/>
        <v>306.608</v>
      </c>
      <c r="D99" s="33">
        <v>11.7</v>
      </c>
      <c r="E99" s="33"/>
      <c r="F99" s="33">
        <v>1.208</v>
      </c>
      <c r="G99" s="33">
        <v>293.7</v>
      </c>
      <c r="H99" s="33"/>
    </row>
    <row r="100" spans="1:8" ht="15" customHeight="1" x14ac:dyDescent="0.25">
      <c r="A100" s="171" t="s">
        <v>0</v>
      </c>
      <c r="B100" s="172"/>
      <c r="C100" s="38">
        <f t="shared" ref="C100:H100" si="13">SUM(C9+C11+C63+C74+C82)</f>
        <v>141669.128</v>
      </c>
      <c r="D100" s="38">
        <f t="shared" si="13"/>
        <v>8159.4089999999997</v>
      </c>
      <c r="E100" s="38">
        <f t="shared" si="13"/>
        <v>32560.900000000005</v>
      </c>
      <c r="F100" s="38">
        <f t="shared" si="13"/>
        <v>11220.146000000001</v>
      </c>
      <c r="G100" s="38">
        <f t="shared" si="13"/>
        <v>87128.672999999995</v>
      </c>
      <c r="H100" s="38">
        <f t="shared" si="13"/>
        <v>2600</v>
      </c>
    </row>
    <row r="101" spans="1:8" ht="20.25" customHeight="1" x14ac:dyDescent="0.25">
      <c r="A101" s="170" t="s">
        <v>133</v>
      </c>
      <c r="B101" s="170"/>
      <c r="C101" s="170"/>
      <c r="D101" s="170"/>
      <c r="E101" s="170"/>
      <c r="F101" s="170"/>
      <c r="G101" s="170"/>
      <c r="H101" s="170"/>
    </row>
  </sheetData>
  <mergeCells count="12">
    <mergeCell ref="A11:B11"/>
    <mergeCell ref="A63:B63"/>
    <mergeCell ref="A74:B74"/>
    <mergeCell ref="A101:H101"/>
    <mergeCell ref="A82:B82"/>
    <mergeCell ref="A100:B100"/>
    <mergeCell ref="A9:B9"/>
    <mergeCell ref="A4:H4"/>
    <mergeCell ref="B6:B7"/>
    <mergeCell ref="A6:A7"/>
    <mergeCell ref="D6:H6"/>
    <mergeCell ref="C6:C7"/>
  </mergeCells>
  <phoneticPr fontId="0" type="noConversion"/>
  <printOptions horizontalCentered="1"/>
  <pageMargins left="0.59055118110236227" right="0.39370078740157483" top="0.78740157480314965" bottom="0.39370078740157483" header="0" footer="0"/>
  <pageSetup paperSize="9" scale="90" fitToHeight="0" orientation="landscape" cellComments="asDisplayed" r:id="rId1"/>
  <headerFooter differentFirst="1"/>
  <ignoredErrors>
    <ignoredError sqref="C63 C74 C8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F7413-1A0E-40B0-B60C-EFA4075E169E}">
  <dimension ref="A1:M48"/>
  <sheetViews>
    <sheetView tabSelected="1" topLeftCell="A16" zoomScaleNormal="100" workbookViewId="0">
      <selection activeCell="G50" sqref="G50"/>
    </sheetView>
  </sheetViews>
  <sheetFormatPr defaultColWidth="8.7109375" defaultRowHeight="12.75" x14ac:dyDescent="0.2"/>
  <cols>
    <col min="1" max="1" width="3.85546875" style="43" customWidth="1"/>
    <col min="2" max="2" width="43.5703125" style="43" customWidth="1"/>
    <col min="3" max="6" width="10.28515625" style="43" customWidth="1"/>
    <col min="7" max="7" width="12.42578125" style="43" customWidth="1"/>
    <col min="8" max="8" width="10.85546875" style="44" customWidth="1"/>
    <col min="9" max="9" width="10.28515625" style="44" customWidth="1"/>
    <col min="10" max="10" width="10.28515625" style="43" customWidth="1"/>
    <col min="11" max="12" width="13" style="43" customWidth="1"/>
    <col min="13" max="16384" width="8.7109375" style="43"/>
  </cols>
  <sheetData>
    <row r="1" spans="1:13" ht="12.75" customHeight="1" x14ac:dyDescent="0.2">
      <c r="J1" s="177" t="s">
        <v>295</v>
      </c>
      <c r="K1" s="177"/>
      <c r="L1" s="177"/>
    </row>
    <row r="2" spans="1:13" x14ac:dyDescent="0.2">
      <c r="C2" s="46"/>
      <c r="I2" s="46"/>
      <c r="J2" s="177"/>
      <c r="K2" s="177"/>
      <c r="L2" s="177"/>
    </row>
    <row r="3" spans="1:13" x14ac:dyDescent="0.2">
      <c r="C3" s="46"/>
      <c r="I3" s="46"/>
      <c r="J3" s="177"/>
      <c r="K3" s="177"/>
      <c r="L3" s="177"/>
    </row>
    <row r="4" spans="1:13" x14ac:dyDescent="0.2">
      <c r="C4" s="46"/>
      <c r="I4" s="46"/>
      <c r="J4" s="45"/>
      <c r="K4" s="45"/>
      <c r="L4" s="45"/>
    </row>
    <row r="5" spans="1:13" s="47" customFormat="1" ht="42.75" customHeight="1" x14ac:dyDescent="0.25">
      <c r="A5" s="178" t="s">
        <v>297</v>
      </c>
      <c r="B5" s="178"/>
      <c r="C5" s="178"/>
      <c r="D5" s="178"/>
      <c r="E5" s="178"/>
      <c r="F5" s="178"/>
      <c r="G5" s="178"/>
      <c r="H5" s="178"/>
      <c r="I5" s="178"/>
      <c r="J5" s="178"/>
      <c r="K5" s="178"/>
      <c r="L5" s="178"/>
    </row>
    <row r="6" spans="1:13" x14ac:dyDescent="0.2">
      <c r="A6" s="48"/>
      <c r="B6" s="48"/>
      <c r="C6" s="48"/>
      <c r="D6" s="48"/>
      <c r="E6" s="48"/>
      <c r="F6" s="48"/>
      <c r="G6" s="48"/>
      <c r="L6" s="49" t="s">
        <v>261</v>
      </c>
    </row>
    <row r="7" spans="1:13" ht="18" customHeight="1" x14ac:dyDescent="0.2">
      <c r="A7" s="182" t="s">
        <v>50</v>
      </c>
      <c r="B7" s="182" t="s">
        <v>305</v>
      </c>
      <c r="C7" s="182" t="s">
        <v>158</v>
      </c>
      <c r="D7" s="182" t="s">
        <v>156</v>
      </c>
      <c r="E7" s="182"/>
      <c r="F7" s="182"/>
      <c r="G7" s="182"/>
      <c r="H7" s="182"/>
      <c r="I7" s="182"/>
      <c r="J7" s="182"/>
      <c r="K7" s="182"/>
      <c r="L7" s="182"/>
    </row>
    <row r="8" spans="1:13" ht="18" customHeight="1" x14ac:dyDescent="0.2">
      <c r="A8" s="182"/>
      <c r="B8" s="182"/>
      <c r="C8" s="182"/>
      <c r="D8" s="183" t="s">
        <v>128</v>
      </c>
      <c r="E8" s="183"/>
      <c r="F8" s="183"/>
      <c r="G8" s="183"/>
      <c r="H8" s="183"/>
      <c r="I8" s="183"/>
      <c r="J8" s="182" t="s">
        <v>51</v>
      </c>
      <c r="K8" s="182"/>
      <c r="L8" s="182"/>
    </row>
    <row r="9" spans="1:13" ht="133.5" customHeight="1" x14ac:dyDescent="0.2">
      <c r="A9" s="182"/>
      <c r="B9" s="182"/>
      <c r="C9" s="182"/>
      <c r="D9" s="50" t="s">
        <v>76</v>
      </c>
      <c r="E9" s="50" t="s">
        <v>77</v>
      </c>
      <c r="F9" s="50" t="s">
        <v>40</v>
      </c>
      <c r="G9" s="50" t="s">
        <v>124</v>
      </c>
      <c r="H9" s="51" t="s">
        <v>129</v>
      </c>
      <c r="I9" s="50" t="s">
        <v>130</v>
      </c>
      <c r="J9" s="52" t="s">
        <v>131</v>
      </c>
      <c r="K9" s="53" t="s">
        <v>132</v>
      </c>
      <c r="L9" s="53" t="s">
        <v>51</v>
      </c>
      <c r="M9" s="54"/>
    </row>
    <row r="10" spans="1:13" s="55" customFormat="1" ht="11.25" x14ac:dyDescent="0.2">
      <c r="A10" s="56">
        <v>1</v>
      </c>
      <c r="B10" s="57">
        <v>2</v>
      </c>
      <c r="C10" s="56">
        <v>3</v>
      </c>
      <c r="D10" s="57">
        <v>4</v>
      </c>
      <c r="E10" s="56">
        <v>5</v>
      </c>
      <c r="F10" s="57">
        <v>6</v>
      </c>
      <c r="G10" s="56">
        <v>7</v>
      </c>
      <c r="H10" s="57">
        <v>8</v>
      </c>
      <c r="I10" s="56">
        <v>9</v>
      </c>
      <c r="J10" s="57">
        <v>10</v>
      </c>
      <c r="K10" s="56">
        <v>11</v>
      </c>
      <c r="L10" s="57">
        <v>12</v>
      </c>
    </row>
    <row r="11" spans="1:13" s="58" customFormat="1" ht="20.100000000000001" customHeight="1" x14ac:dyDescent="0.2">
      <c r="A11" s="173" t="s">
        <v>296</v>
      </c>
      <c r="B11" s="174"/>
      <c r="C11" s="130">
        <f>SUM(C12:C32)</f>
        <v>184.768</v>
      </c>
      <c r="D11" s="130">
        <f t="shared" ref="D11:L11" si="0">SUM(D12:D32)</f>
        <v>41.071000000000012</v>
      </c>
      <c r="E11" s="130">
        <f t="shared" si="0"/>
        <v>37.166999999999994</v>
      </c>
      <c r="F11" s="130">
        <f t="shared" si="0"/>
        <v>56.159999999999989</v>
      </c>
      <c r="G11" s="130">
        <f t="shared" si="0"/>
        <v>0</v>
      </c>
      <c r="H11" s="130">
        <f t="shared" si="0"/>
        <v>0</v>
      </c>
      <c r="I11" s="130">
        <f t="shared" si="0"/>
        <v>0</v>
      </c>
      <c r="J11" s="130">
        <f t="shared" si="0"/>
        <v>0</v>
      </c>
      <c r="K11" s="130">
        <f t="shared" si="0"/>
        <v>50.37</v>
      </c>
      <c r="L11" s="130">
        <f t="shared" si="0"/>
        <v>0</v>
      </c>
    </row>
    <row r="12" spans="1:13" s="58" customFormat="1" ht="13.35" customHeight="1" x14ac:dyDescent="0.2">
      <c r="A12" s="103" t="s">
        <v>159</v>
      </c>
      <c r="B12" s="104" t="s">
        <v>60</v>
      </c>
      <c r="C12" s="29">
        <f t="shared" ref="C12:C32" si="1">SUM(D12:L12)</f>
        <v>3.641</v>
      </c>
      <c r="D12" s="64">
        <v>3.641</v>
      </c>
      <c r="E12" s="64"/>
      <c r="F12" s="64"/>
      <c r="G12" s="64"/>
      <c r="H12" s="64"/>
      <c r="I12" s="64"/>
      <c r="J12" s="64"/>
      <c r="K12" s="64"/>
      <c r="L12" s="64"/>
      <c r="M12" s="101"/>
    </row>
    <row r="13" spans="1:13" s="58" customFormat="1" ht="13.35" customHeight="1" x14ac:dyDescent="0.2">
      <c r="A13" s="103" t="s">
        <v>160</v>
      </c>
      <c r="B13" s="104" t="s">
        <v>3</v>
      </c>
      <c r="C13" s="29">
        <f t="shared" si="1"/>
        <v>35.439</v>
      </c>
      <c r="D13" s="64">
        <v>0.82499999999999996</v>
      </c>
      <c r="E13" s="64">
        <v>34.613999999999997</v>
      </c>
      <c r="F13" s="64"/>
      <c r="G13" s="64"/>
      <c r="H13" s="64"/>
      <c r="I13" s="64"/>
      <c r="J13" s="64"/>
      <c r="K13" s="64"/>
      <c r="L13" s="64"/>
      <c r="M13" s="101"/>
    </row>
    <row r="14" spans="1:13" s="58" customFormat="1" ht="13.35" customHeight="1" x14ac:dyDescent="0.2">
      <c r="A14" s="103" t="s">
        <v>161</v>
      </c>
      <c r="B14" s="104" t="s">
        <v>19</v>
      </c>
      <c r="C14" s="29">
        <f t="shared" si="1"/>
        <v>0.16</v>
      </c>
      <c r="D14" s="64">
        <v>0.1</v>
      </c>
      <c r="E14" s="64">
        <v>0.06</v>
      </c>
      <c r="F14" s="64"/>
      <c r="G14" s="64"/>
      <c r="H14" s="64"/>
      <c r="I14" s="64"/>
      <c r="J14" s="64"/>
      <c r="K14" s="64"/>
      <c r="L14" s="64"/>
      <c r="M14" s="101"/>
    </row>
    <row r="15" spans="1:13" s="58" customFormat="1" ht="13.35" customHeight="1" x14ac:dyDescent="0.2">
      <c r="A15" s="103" t="s">
        <v>162</v>
      </c>
      <c r="B15" s="104" t="s">
        <v>20</v>
      </c>
      <c r="C15" s="29">
        <f t="shared" si="1"/>
        <v>1.9990000000000001</v>
      </c>
      <c r="D15" s="64">
        <v>1.9990000000000001</v>
      </c>
      <c r="E15" s="64"/>
      <c r="F15" s="64"/>
      <c r="G15" s="64"/>
      <c r="H15" s="64"/>
      <c r="I15" s="64"/>
      <c r="J15" s="64"/>
      <c r="K15" s="64"/>
      <c r="L15" s="64"/>
      <c r="M15" s="101"/>
    </row>
    <row r="16" spans="1:13" s="58" customFormat="1" ht="13.35" customHeight="1" x14ac:dyDescent="0.2">
      <c r="A16" s="103" t="s">
        <v>163</v>
      </c>
      <c r="B16" s="104" t="s">
        <v>21</v>
      </c>
      <c r="C16" s="29">
        <f t="shared" si="1"/>
        <v>2.7170000000000001</v>
      </c>
      <c r="D16" s="64">
        <v>2.089</v>
      </c>
      <c r="E16" s="64">
        <v>0.628</v>
      </c>
      <c r="F16" s="64"/>
      <c r="G16" s="64"/>
      <c r="H16" s="64"/>
      <c r="I16" s="64"/>
      <c r="J16" s="64"/>
      <c r="K16" s="64"/>
      <c r="L16" s="64"/>
      <c r="M16" s="101"/>
    </row>
    <row r="17" spans="1:13" s="58" customFormat="1" ht="13.35" customHeight="1" x14ac:dyDescent="0.2">
      <c r="A17" s="105" t="s">
        <v>164</v>
      </c>
      <c r="B17" s="106" t="s">
        <v>110</v>
      </c>
      <c r="C17" s="29">
        <f t="shared" si="1"/>
        <v>0.93500000000000005</v>
      </c>
      <c r="D17" s="64"/>
      <c r="E17" s="64"/>
      <c r="F17" s="64">
        <v>0.93500000000000005</v>
      </c>
      <c r="G17" s="64"/>
      <c r="H17" s="64"/>
      <c r="I17" s="64"/>
      <c r="J17" s="64"/>
      <c r="K17" s="64"/>
      <c r="L17" s="64"/>
      <c r="M17" s="101"/>
    </row>
    <row r="18" spans="1:13" s="58" customFormat="1" ht="13.35" customHeight="1" x14ac:dyDescent="0.2">
      <c r="A18" s="103" t="s">
        <v>165</v>
      </c>
      <c r="B18" s="5" t="s">
        <v>67</v>
      </c>
      <c r="C18" s="29">
        <f t="shared" si="1"/>
        <v>12.042999999999999</v>
      </c>
      <c r="D18" s="64"/>
      <c r="E18" s="64"/>
      <c r="F18" s="64">
        <v>12.042999999999999</v>
      </c>
      <c r="G18" s="64"/>
      <c r="H18" s="64"/>
      <c r="I18" s="64"/>
      <c r="J18" s="64"/>
      <c r="K18" s="64"/>
      <c r="L18" s="64"/>
      <c r="M18" s="101"/>
    </row>
    <row r="19" spans="1:13" s="58" customFormat="1" ht="13.35" customHeight="1" x14ac:dyDescent="0.2">
      <c r="A19" s="103" t="s">
        <v>166</v>
      </c>
      <c r="B19" s="106" t="s">
        <v>69</v>
      </c>
      <c r="C19" s="29">
        <f t="shared" si="1"/>
        <v>3.0529999999999999</v>
      </c>
      <c r="D19" s="64"/>
      <c r="E19" s="64"/>
      <c r="F19" s="64">
        <v>3.0529999999999999</v>
      </c>
      <c r="G19" s="64"/>
      <c r="H19" s="64"/>
      <c r="I19" s="64"/>
      <c r="J19" s="64"/>
      <c r="K19" s="64"/>
      <c r="L19" s="64"/>
      <c r="M19" s="101"/>
    </row>
    <row r="20" spans="1:13" s="58" customFormat="1" ht="13.35" customHeight="1" x14ac:dyDescent="0.2">
      <c r="A20" s="103" t="s">
        <v>167</v>
      </c>
      <c r="B20" s="106" t="s">
        <v>70</v>
      </c>
      <c r="C20" s="29">
        <f t="shared" si="1"/>
        <v>12.2</v>
      </c>
      <c r="D20" s="64"/>
      <c r="E20" s="64"/>
      <c r="F20" s="64">
        <v>12.2</v>
      </c>
      <c r="G20" s="64"/>
      <c r="H20" s="64"/>
      <c r="I20" s="64"/>
      <c r="J20" s="64"/>
      <c r="K20" s="64"/>
      <c r="L20" s="64"/>
      <c r="M20" s="101"/>
    </row>
    <row r="21" spans="1:13" s="58" customFormat="1" ht="13.35" customHeight="1" x14ac:dyDescent="0.2">
      <c r="A21" s="103" t="s">
        <v>168</v>
      </c>
      <c r="B21" s="107" t="s">
        <v>117</v>
      </c>
      <c r="C21" s="29">
        <f t="shared" si="1"/>
        <v>0.92600000000000005</v>
      </c>
      <c r="D21" s="64">
        <v>0.92600000000000005</v>
      </c>
      <c r="E21" s="64"/>
      <c r="F21" s="64"/>
      <c r="G21" s="64"/>
      <c r="H21" s="64"/>
      <c r="I21" s="64"/>
      <c r="J21" s="64"/>
      <c r="K21" s="64"/>
      <c r="L21" s="64"/>
      <c r="M21" s="101"/>
    </row>
    <row r="22" spans="1:13" s="58" customFormat="1" ht="13.35" customHeight="1" x14ac:dyDescent="0.2">
      <c r="A22" s="103" t="s">
        <v>169</v>
      </c>
      <c r="B22" s="107" t="s">
        <v>111</v>
      </c>
      <c r="C22" s="29">
        <f t="shared" si="1"/>
        <v>2.74</v>
      </c>
      <c r="D22" s="64">
        <v>2.2450000000000001</v>
      </c>
      <c r="E22" s="64">
        <v>0.495</v>
      </c>
      <c r="F22" s="64"/>
      <c r="G22" s="64"/>
      <c r="H22" s="64"/>
      <c r="I22" s="64"/>
      <c r="J22" s="64"/>
      <c r="K22" s="64"/>
      <c r="L22" s="64"/>
      <c r="M22" s="101"/>
    </row>
    <row r="23" spans="1:13" s="58" customFormat="1" ht="13.35" customHeight="1" x14ac:dyDescent="0.2">
      <c r="A23" s="103" t="s">
        <v>170</v>
      </c>
      <c r="B23" s="107" t="s">
        <v>24</v>
      </c>
      <c r="C23" s="29">
        <f t="shared" si="1"/>
        <v>2.2189999999999999</v>
      </c>
      <c r="D23" s="64">
        <v>1.925</v>
      </c>
      <c r="E23" s="64">
        <v>0.29399999999999998</v>
      </c>
      <c r="F23" s="64"/>
      <c r="G23" s="64"/>
      <c r="H23" s="64"/>
      <c r="I23" s="64"/>
      <c r="J23" s="64"/>
      <c r="K23" s="64"/>
      <c r="L23" s="64"/>
      <c r="M23" s="101"/>
    </row>
    <row r="24" spans="1:13" s="58" customFormat="1" ht="13.35" customHeight="1" x14ac:dyDescent="0.2">
      <c r="A24" s="103" t="s">
        <v>171</v>
      </c>
      <c r="B24" s="108" t="s">
        <v>73</v>
      </c>
      <c r="C24" s="29">
        <f t="shared" si="1"/>
        <v>9.5080000000000009</v>
      </c>
      <c r="D24" s="64">
        <v>8.1310000000000002</v>
      </c>
      <c r="E24" s="64"/>
      <c r="F24" s="64">
        <v>1.377</v>
      </c>
      <c r="G24" s="64"/>
      <c r="H24" s="64"/>
      <c r="I24" s="64"/>
      <c r="J24" s="64"/>
      <c r="K24" s="64"/>
      <c r="L24" s="64"/>
      <c r="M24" s="101"/>
    </row>
    <row r="25" spans="1:13" s="58" customFormat="1" ht="13.35" customHeight="1" x14ac:dyDescent="0.2">
      <c r="A25" s="103" t="s">
        <v>172</v>
      </c>
      <c r="B25" s="108" t="s">
        <v>114</v>
      </c>
      <c r="C25" s="29">
        <f t="shared" si="1"/>
        <v>3.5449999999999999</v>
      </c>
      <c r="D25" s="64">
        <v>3.5449999999999999</v>
      </c>
      <c r="E25" s="64"/>
      <c r="F25" s="64"/>
      <c r="G25" s="64"/>
      <c r="H25" s="64"/>
      <c r="I25" s="64"/>
      <c r="J25" s="64"/>
      <c r="K25" s="64"/>
      <c r="L25" s="64"/>
      <c r="M25" s="101"/>
    </row>
    <row r="26" spans="1:13" s="58" customFormat="1" ht="13.35" customHeight="1" x14ac:dyDescent="0.2">
      <c r="A26" s="103" t="s">
        <v>173</v>
      </c>
      <c r="B26" s="108" t="s">
        <v>115</v>
      </c>
      <c r="C26" s="29">
        <f t="shared" si="1"/>
        <v>7.1550000000000002</v>
      </c>
      <c r="D26" s="64">
        <v>7.1550000000000002</v>
      </c>
      <c r="E26" s="64"/>
      <c r="F26" s="64"/>
      <c r="G26" s="64"/>
      <c r="H26" s="64"/>
      <c r="I26" s="64"/>
      <c r="J26" s="64"/>
      <c r="K26" s="64"/>
      <c r="L26" s="64"/>
      <c r="M26" s="101"/>
    </row>
    <row r="27" spans="1:13" s="58" customFormat="1" ht="13.35" customHeight="1" x14ac:dyDescent="0.2">
      <c r="A27" s="103" t="s">
        <v>174</v>
      </c>
      <c r="B27" s="108" t="s">
        <v>116</v>
      </c>
      <c r="C27" s="29">
        <f t="shared" si="1"/>
        <v>5.0229999999999997</v>
      </c>
      <c r="D27" s="64">
        <v>3.9470000000000001</v>
      </c>
      <c r="E27" s="64">
        <v>1.0760000000000001</v>
      </c>
      <c r="F27" s="64"/>
      <c r="G27" s="64"/>
      <c r="H27" s="64"/>
      <c r="I27" s="64"/>
      <c r="J27" s="64"/>
      <c r="K27" s="64"/>
      <c r="L27" s="64"/>
      <c r="M27" s="101"/>
    </row>
    <row r="28" spans="1:13" s="58" customFormat="1" ht="13.35" customHeight="1" x14ac:dyDescent="0.2">
      <c r="A28" s="103" t="s">
        <v>175</v>
      </c>
      <c r="B28" s="108" t="s">
        <v>13</v>
      </c>
      <c r="C28" s="29">
        <f t="shared" si="1"/>
        <v>1.444</v>
      </c>
      <c r="D28" s="64"/>
      <c r="E28" s="64"/>
      <c r="F28" s="64">
        <v>1.444</v>
      </c>
      <c r="G28" s="64"/>
      <c r="H28" s="64"/>
      <c r="I28" s="64"/>
      <c r="J28" s="64"/>
      <c r="K28" s="64"/>
      <c r="L28" s="64"/>
      <c r="M28" s="101"/>
    </row>
    <row r="29" spans="1:13" s="58" customFormat="1" ht="13.35" customHeight="1" x14ac:dyDescent="0.2">
      <c r="A29" s="103" t="s">
        <v>176</v>
      </c>
      <c r="B29" s="65" t="s">
        <v>136</v>
      </c>
      <c r="C29" s="29">
        <f t="shared" si="1"/>
        <v>0.09</v>
      </c>
      <c r="D29" s="64">
        <v>0.09</v>
      </c>
      <c r="E29" s="64"/>
      <c r="F29" s="64"/>
      <c r="G29" s="64"/>
      <c r="H29" s="64"/>
      <c r="I29" s="64"/>
      <c r="J29" s="64"/>
      <c r="K29" s="64"/>
      <c r="L29" s="64"/>
      <c r="M29" s="101"/>
    </row>
    <row r="30" spans="1:13" s="58" customFormat="1" ht="13.35" customHeight="1" x14ac:dyDescent="0.2">
      <c r="A30" s="103" t="s">
        <v>177</v>
      </c>
      <c r="B30" s="65" t="s">
        <v>15</v>
      </c>
      <c r="C30" s="29">
        <f t="shared" si="1"/>
        <v>18.585999999999999</v>
      </c>
      <c r="D30" s="64"/>
      <c r="E30" s="64"/>
      <c r="F30" s="64">
        <v>18.585999999999999</v>
      </c>
      <c r="G30" s="64"/>
      <c r="H30" s="64"/>
      <c r="I30" s="64"/>
      <c r="J30" s="64"/>
      <c r="K30" s="64"/>
      <c r="L30" s="64"/>
      <c r="M30" s="101"/>
    </row>
    <row r="31" spans="1:13" s="58" customFormat="1" ht="13.35" customHeight="1" x14ac:dyDescent="0.2">
      <c r="A31" s="103" t="s">
        <v>178</v>
      </c>
      <c r="B31" s="108" t="s">
        <v>14</v>
      </c>
      <c r="C31" s="29">
        <f t="shared" si="1"/>
        <v>10.975000000000001</v>
      </c>
      <c r="D31" s="64">
        <v>4.4530000000000003</v>
      </c>
      <c r="E31" s="64"/>
      <c r="F31" s="64">
        <v>6.5220000000000002</v>
      </c>
      <c r="G31" s="64"/>
      <c r="H31" s="64"/>
      <c r="I31" s="64"/>
      <c r="J31" s="64"/>
      <c r="K31" s="64"/>
      <c r="L31" s="64"/>
      <c r="M31" s="101"/>
    </row>
    <row r="32" spans="1:13" s="58" customFormat="1" ht="13.35" customHeight="1" x14ac:dyDescent="0.2">
      <c r="A32" s="103" t="s">
        <v>179</v>
      </c>
      <c r="B32" s="108" t="s">
        <v>42</v>
      </c>
      <c r="C32" s="29">
        <f t="shared" si="1"/>
        <v>50.37</v>
      </c>
      <c r="D32" s="64"/>
      <c r="E32" s="64"/>
      <c r="F32" s="64"/>
      <c r="G32" s="64"/>
      <c r="H32" s="64"/>
      <c r="I32" s="64"/>
      <c r="J32" s="64"/>
      <c r="K32" s="64">
        <v>50.37</v>
      </c>
      <c r="L32" s="64"/>
      <c r="M32" s="101"/>
    </row>
    <row r="33" spans="1:12" s="58" customFormat="1" ht="20.100000000000001" customHeight="1" x14ac:dyDescent="0.2">
      <c r="A33" s="175" t="s">
        <v>270</v>
      </c>
      <c r="B33" s="176"/>
      <c r="C33" s="131">
        <f>SUM(C34)</f>
        <v>821.80700000000002</v>
      </c>
      <c r="D33" s="131">
        <f t="shared" ref="D33:L33" si="2">SUM(D34)</f>
        <v>0</v>
      </c>
      <c r="E33" s="131">
        <f t="shared" si="2"/>
        <v>0</v>
      </c>
      <c r="F33" s="131">
        <f t="shared" si="2"/>
        <v>0</v>
      </c>
      <c r="G33" s="131">
        <f t="shared" si="2"/>
        <v>319.512</v>
      </c>
      <c r="H33" s="131">
        <f t="shared" si="2"/>
        <v>197.297</v>
      </c>
      <c r="I33" s="131">
        <f t="shared" si="2"/>
        <v>45</v>
      </c>
      <c r="J33" s="131">
        <f t="shared" si="2"/>
        <v>259.99800000000005</v>
      </c>
      <c r="K33" s="131">
        <f t="shared" si="2"/>
        <v>0</v>
      </c>
      <c r="L33" s="131">
        <f t="shared" si="2"/>
        <v>0</v>
      </c>
    </row>
    <row r="34" spans="1:12" s="58" customFormat="1" ht="13.35" customHeight="1" x14ac:dyDescent="0.2">
      <c r="A34" s="8" t="s">
        <v>159</v>
      </c>
      <c r="B34" s="108" t="s">
        <v>42</v>
      </c>
      <c r="C34" s="29">
        <f>SUM(D34:L34)</f>
        <v>821.80700000000002</v>
      </c>
      <c r="D34" s="66"/>
      <c r="E34" s="62"/>
      <c r="F34" s="62"/>
      <c r="G34" s="102">
        <v>319.512</v>
      </c>
      <c r="H34" s="102">
        <v>197.297</v>
      </c>
      <c r="I34" s="64">
        <v>45</v>
      </c>
      <c r="J34" s="102">
        <v>259.99800000000005</v>
      </c>
      <c r="K34" s="62"/>
      <c r="L34" s="62"/>
    </row>
    <row r="35" spans="1:12" s="58" customFormat="1" ht="20.100000000000001" customHeight="1" x14ac:dyDescent="0.2">
      <c r="A35" s="175" t="s">
        <v>283</v>
      </c>
      <c r="B35" s="176"/>
      <c r="C35" s="131">
        <f>SUM(C36:C38)</f>
        <v>633.24899999999991</v>
      </c>
      <c r="D35" s="131">
        <f t="shared" ref="D35:L35" si="3">SUM(D36:D38)</f>
        <v>0.314</v>
      </c>
      <c r="E35" s="131">
        <f t="shared" si="3"/>
        <v>445.37599999999998</v>
      </c>
      <c r="F35" s="131">
        <f t="shared" si="3"/>
        <v>0.16200000000000001</v>
      </c>
      <c r="G35" s="131">
        <f t="shared" si="3"/>
        <v>0</v>
      </c>
      <c r="H35" s="131">
        <f t="shared" si="3"/>
        <v>180.179</v>
      </c>
      <c r="I35" s="131">
        <f t="shared" si="3"/>
        <v>0</v>
      </c>
      <c r="J35" s="131">
        <f t="shared" si="3"/>
        <v>0</v>
      </c>
      <c r="K35" s="131">
        <f t="shared" si="3"/>
        <v>7.218</v>
      </c>
      <c r="L35" s="131">
        <f t="shared" si="3"/>
        <v>0</v>
      </c>
    </row>
    <row r="36" spans="1:12" s="58" customFormat="1" ht="13.35" customHeight="1" x14ac:dyDescent="0.2">
      <c r="A36" s="8" t="s">
        <v>159</v>
      </c>
      <c r="B36" s="104" t="s">
        <v>42</v>
      </c>
      <c r="C36" s="29">
        <f>SUM(D36:L36)</f>
        <v>632.77299999999991</v>
      </c>
      <c r="D36" s="68"/>
      <c r="E36" s="68">
        <v>445.37599999999998</v>
      </c>
      <c r="F36" s="67"/>
      <c r="G36" s="67"/>
      <c r="H36" s="67">
        <v>180.179</v>
      </c>
      <c r="I36" s="61"/>
      <c r="J36" s="61"/>
      <c r="K36" s="69">
        <v>7.218</v>
      </c>
      <c r="L36" s="70"/>
    </row>
    <row r="37" spans="1:12" s="72" customFormat="1" ht="13.35" customHeight="1" x14ac:dyDescent="0.2">
      <c r="A37" s="8" t="s">
        <v>160</v>
      </c>
      <c r="B37" s="109" t="s">
        <v>61</v>
      </c>
      <c r="C37" s="29">
        <f>SUM(D37:L37)</f>
        <v>0.314</v>
      </c>
      <c r="D37" s="68">
        <v>0.314</v>
      </c>
      <c r="E37" s="68"/>
      <c r="F37" s="67"/>
      <c r="G37" s="67"/>
      <c r="H37" s="67"/>
      <c r="I37" s="71"/>
      <c r="J37" s="71"/>
      <c r="K37" s="69"/>
      <c r="L37" s="70"/>
    </row>
    <row r="38" spans="1:12" s="72" customFormat="1" ht="13.35" customHeight="1" x14ac:dyDescent="0.2">
      <c r="A38" s="8" t="s">
        <v>161</v>
      </c>
      <c r="B38" s="104" t="s">
        <v>108</v>
      </c>
      <c r="C38" s="29">
        <f>SUM(D38:L38)</f>
        <v>0.16200000000000001</v>
      </c>
      <c r="D38" s="68"/>
      <c r="E38" s="68"/>
      <c r="F38" s="67">
        <v>0.16200000000000001</v>
      </c>
      <c r="G38" s="73"/>
      <c r="H38" s="73"/>
      <c r="I38" s="74"/>
      <c r="J38" s="74"/>
      <c r="K38" s="75"/>
      <c r="L38" s="76"/>
    </row>
    <row r="39" spans="1:12" s="58" customFormat="1" ht="20.100000000000001" customHeight="1" x14ac:dyDescent="0.2">
      <c r="A39" s="175" t="s">
        <v>271</v>
      </c>
      <c r="B39" s="176"/>
      <c r="C39" s="131">
        <f>SUM(C40:C41)</f>
        <v>2042.8690000000001</v>
      </c>
      <c r="D39" s="131">
        <f t="shared" ref="D39:L39" si="4">SUM(D40:D41)</f>
        <v>8.0000000000000002E-3</v>
      </c>
      <c r="E39" s="131">
        <f t="shared" si="4"/>
        <v>0</v>
      </c>
      <c r="F39" s="131">
        <f t="shared" si="4"/>
        <v>0</v>
      </c>
      <c r="G39" s="131">
        <f t="shared" si="4"/>
        <v>0</v>
      </c>
      <c r="H39" s="131">
        <f t="shared" si="4"/>
        <v>0</v>
      </c>
      <c r="I39" s="131">
        <f t="shared" si="4"/>
        <v>0</v>
      </c>
      <c r="J39" s="131">
        <f t="shared" si="4"/>
        <v>0</v>
      </c>
      <c r="K39" s="131">
        <f t="shared" si="4"/>
        <v>29.352</v>
      </c>
      <c r="L39" s="131">
        <f t="shared" si="4"/>
        <v>2013.509</v>
      </c>
    </row>
    <row r="40" spans="1:12" s="58" customFormat="1" ht="13.35" customHeight="1" x14ac:dyDescent="0.2">
      <c r="A40" s="8" t="s">
        <v>159</v>
      </c>
      <c r="B40" s="104" t="s">
        <v>42</v>
      </c>
      <c r="C40" s="29">
        <f>SUM(D40:L40)</f>
        <v>2042.8610000000001</v>
      </c>
      <c r="D40" s="59"/>
      <c r="E40" s="63"/>
      <c r="F40" s="59"/>
      <c r="G40" s="63"/>
      <c r="H40" s="63"/>
      <c r="I40" s="63"/>
      <c r="J40" s="60"/>
      <c r="K40" s="59">
        <v>29.352</v>
      </c>
      <c r="L40" s="61">
        <v>2013.509</v>
      </c>
    </row>
    <row r="41" spans="1:12" s="58" customFormat="1" ht="13.35" customHeight="1" x14ac:dyDescent="0.2">
      <c r="A41" s="8" t="s">
        <v>160</v>
      </c>
      <c r="B41" s="110" t="s">
        <v>7</v>
      </c>
      <c r="C41" s="29">
        <f>SUM(D41:L41)</f>
        <v>8.0000000000000002E-3</v>
      </c>
      <c r="D41" s="59">
        <v>8.0000000000000002E-3</v>
      </c>
      <c r="E41" s="63"/>
      <c r="F41" s="60"/>
      <c r="G41" s="63"/>
      <c r="H41" s="63"/>
      <c r="I41" s="63"/>
      <c r="J41" s="60"/>
      <c r="K41" s="59"/>
      <c r="L41" s="61"/>
    </row>
    <row r="42" spans="1:12" s="58" customFormat="1" ht="13.5" customHeight="1" x14ac:dyDescent="0.2">
      <c r="A42" s="179" t="s">
        <v>0</v>
      </c>
      <c r="B42" s="179"/>
      <c r="C42" s="180">
        <f>SUM(C11+C33+C35+C39)</f>
        <v>3682.6930000000002</v>
      </c>
      <c r="D42" s="77">
        <f>SUM(D11+D33+D35+D39)</f>
        <v>41.393000000000015</v>
      </c>
      <c r="E42" s="77">
        <f t="shared" ref="E42:L42" si="5">SUM(E11+E33+E35+E39)</f>
        <v>482.54299999999995</v>
      </c>
      <c r="F42" s="77">
        <f t="shared" si="5"/>
        <v>56.321999999999989</v>
      </c>
      <c r="G42" s="77">
        <f t="shared" si="5"/>
        <v>319.512</v>
      </c>
      <c r="H42" s="77">
        <f t="shared" si="5"/>
        <v>377.476</v>
      </c>
      <c r="I42" s="77">
        <f t="shared" si="5"/>
        <v>45</v>
      </c>
      <c r="J42" s="77">
        <f t="shared" si="5"/>
        <v>259.99800000000005</v>
      </c>
      <c r="K42" s="77">
        <f t="shared" si="5"/>
        <v>86.94</v>
      </c>
      <c r="L42" s="77">
        <f t="shared" si="5"/>
        <v>2013.509</v>
      </c>
    </row>
    <row r="43" spans="1:12" s="58" customFormat="1" ht="13.5" customHeight="1" x14ac:dyDescent="0.2">
      <c r="A43" s="179"/>
      <c r="B43" s="179"/>
      <c r="C43" s="180"/>
      <c r="D43" s="181">
        <f>SUM(D42:I42)</f>
        <v>1322.2460000000001</v>
      </c>
      <c r="E43" s="181"/>
      <c r="F43" s="181"/>
      <c r="G43" s="181"/>
      <c r="H43" s="181"/>
      <c r="I43" s="181"/>
      <c r="J43" s="181">
        <f>SUM(J42:L42)</f>
        <v>2360.4470000000001</v>
      </c>
      <c r="K43" s="181"/>
      <c r="L43" s="181"/>
    </row>
    <row r="44" spans="1:12" ht="30.75" customHeight="1" x14ac:dyDescent="0.2">
      <c r="A44" s="170" t="s">
        <v>133</v>
      </c>
      <c r="B44" s="170"/>
      <c r="C44" s="170"/>
      <c r="D44" s="170"/>
      <c r="E44" s="170"/>
      <c r="F44" s="170"/>
      <c r="G44" s="170"/>
      <c r="H44" s="170"/>
      <c r="I44" s="170"/>
      <c r="J44" s="170"/>
      <c r="K44" s="170"/>
      <c r="L44" s="170"/>
    </row>
    <row r="45" spans="1:12" x14ac:dyDescent="0.2">
      <c r="B45" s="78"/>
      <c r="C45" s="79"/>
      <c r="D45" s="79"/>
      <c r="F45" s="44"/>
      <c r="G45" s="44"/>
      <c r="I45" s="43"/>
    </row>
    <row r="46" spans="1:12" x14ac:dyDescent="0.2">
      <c r="C46" s="79"/>
    </row>
    <row r="47" spans="1:12" x14ac:dyDescent="0.2">
      <c r="E47" s="79"/>
    </row>
    <row r="48" spans="1:12" x14ac:dyDescent="0.2">
      <c r="E48" s="80"/>
    </row>
  </sheetData>
  <mergeCells count="17">
    <mergeCell ref="J1:L3"/>
    <mergeCell ref="A5:L5"/>
    <mergeCell ref="A42:B43"/>
    <mergeCell ref="C42:C43"/>
    <mergeCell ref="D43:I43"/>
    <mergeCell ref="J43:L43"/>
    <mergeCell ref="A33:B33"/>
    <mergeCell ref="A7:A9"/>
    <mergeCell ref="B7:B9"/>
    <mergeCell ref="C7:C9"/>
    <mergeCell ref="D7:L7"/>
    <mergeCell ref="D8:I8"/>
    <mergeCell ref="J8:L8"/>
    <mergeCell ref="A11:B11"/>
    <mergeCell ref="A44:L44"/>
    <mergeCell ref="A35:B35"/>
    <mergeCell ref="A39:B39"/>
  </mergeCells>
  <printOptions horizontalCentered="1"/>
  <pageMargins left="0.59055118110236227" right="0.39370078740157483" top="0.35433070866141736" bottom="0.35433070866141736" header="0.31496062992125984" footer="0.31496062992125984"/>
  <pageSetup paperSize="9" scale="88" fitToHeight="0" orientation="landscape" r:id="rId1"/>
  <ignoredErrors>
    <ignoredError sqref="C11:C41 C43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1 priedas</vt:lpstr>
      <vt:lpstr>2  priedas</vt:lpstr>
      <vt:lpstr>3 priedas</vt:lpstr>
      <vt:lpstr>4 priedas</vt:lpstr>
      <vt:lpstr>'1 priedas'!Print_Area</vt:lpstr>
      <vt:lpstr>'2  priedas'!Print_Area</vt:lpstr>
      <vt:lpstr>'3 priedas'!Print_Area</vt:lpstr>
      <vt:lpstr>'4 priedas'!Print_Area</vt:lpstr>
      <vt:lpstr>'1 priedas'!Print_Titles</vt:lpstr>
      <vt:lpstr>'2  priedas'!Print_Titles</vt:lpstr>
      <vt:lpstr>'3 priedas'!Print_Titles</vt:lpstr>
      <vt:lpstr>'4 priedas'!Print_Titles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xx</dc:creator>
  <cp:lastModifiedBy>Ligita Kinčinienė</cp:lastModifiedBy>
  <cp:lastPrinted>2026-02-09T13:25:31Z</cp:lastPrinted>
  <dcterms:created xsi:type="dcterms:W3CDTF">2001-01-17T08:06:49Z</dcterms:created>
  <dcterms:modified xsi:type="dcterms:W3CDTF">2026-02-09T13:27:04Z</dcterms:modified>
</cp:coreProperties>
</file>